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16042026_revidirani_godišnji_2025/3_KDD/GFI-POD/"/>
    </mc:Choice>
  </mc:AlternateContent>
  <xr:revisionPtr revIDLastSave="438" documentId="8_{79F54E1B-A923-4BCF-BBF7-189C48E802AD}" xr6:coauthVersionLast="47" xr6:coauthVersionMax="47" xr10:uidLastSave="{3F214E06-386A-4554-BFBB-46EDC049D1AF}"/>
  <bookViews>
    <workbookView xWindow="-120" yWindow="-120" windowWidth="29040" windowHeight="15720" activeTab="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6"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1" i="26" l="1"/>
  <c r="F14" i="26" l="1"/>
  <c r="F15" i="26"/>
  <c r="F16" i="26"/>
  <c r="B17" i="26"/>
  <c r="D17" i="26"/>
  <c r="F17" i="26"/>
  <c r="F21" i="26"/>
  <c r="F24" i="26" s="1"/>
  <c r="F22" i="26"/>
  <c r="F23" i="26"/>
  <c r="B24" i="26"/>
  <c r="C24" i="26"/>
  <c r="D24" i="26"/>
  <c r="F28" i="26"/>
  <c r="F29" i="26"/>
  <c r="F30" i="26"/>
  <c r="F31" i="26"/>
  <c r="B32" i="26"/>
  <c r="D32" i="26"/>
  <c r="F32" i="26"/>
  <c r="F36" i="26"/>
  <c r="F39" i="26" s="1"/>
  <c r="F37" i="26"/>
  <c r="F38" i="26"/>
  <c r="B39" i="26"/>
  <c r="D39" i="26"/>
  <c r="F43" i="26"/>
  <c r="F44" i="26"/>
  <c r="F45" i="26"/>
  <c r="F46" i="26"/>
  <c r="F47" i="26"/>
  <c r="B48" i="26"/>
  <c r="D48" i="26"/>
  <c r="F48" i="26"/>
  <c r="F52" i="26"/>
  <c r="F54" i="26" s="1"/>
  <c r="F53" i="26"/>
  <c r="B54" i="26"/>
  <c r="D54" i="26"/>
  <c r="F58" i="26"/>
  <c r="F59" i="26"/>
  <c r="F60" i="26"/>
  <c r="B61" i="26"/>
  <c r="D61" i="26"/>
  <c r="F61" i="26"/>
  <c r="F65" i="26"/>
  <c r="F67" i="26" s="1"/>
  <c r="F66" i="26"/>
  <c r="B67" i="26"/>
  <c r="C67" i="26"/>
  <c r="D67" i="26"/>
  <c r="E67" i="26"/>
  <c r="F71" i="26"/>
  <c r="F75" i="26" s="1"/>
  <c r="F72" i="26"/>
  <c r="F73" i="26"/>
  <c r="F74" i="26"/>
  <c r="B75" i="26"/>
  <c r="C75" i="26"/>
  <c r="D75" i="26"/>
  <c r="E75" i="26"/>
  <c r="F79" i="26"/>
  <c r="F80" i="26"/>
  <c r="F81" i="26"/>
  <c r="F91" i="26" s="1"/>
  <c r="F82" i="26"/>
  <c r="F83" i="26"/>
  <c r="F84" i="26"/>
  <c r="F85" i="26"/>
  <c r="F86" i="26"/>
  <c r="F87" i="26"/>
  <c r="F88" i="26"/>
  <c r="F89" i="26"/>
  <c r="F90" i="26"/>
  <c r="B91" i="26"/>
  <c r="D91" i="26"/>
  <c r="F95" i="26"/>
  <c r="F96" i="26"/>
  <c r="B97" i="26"/>
  <c r="D97" i="26"/>
  <c r="F97" i="26"/>
  <c r="F101" i="26"/>
  <c r="F102" i="26"/>
  <c r="B103" i="26"/>
  <c r="F103" i="26" s="1"/>
  <c r="D103" i="26"/>
  <c r="F107" i="26"/>
  <c r="F108" i="26"/>
  <c r="F109" i="26"/>
  <c r="B110" i="26"/>
  <c r="D110" i="26"/>
  <c r="F110" i="26"/>
  <c r="F114" i="26"/>
  <c r="F115" i="26"/>
  <c r="F116" i="26"/>
  <c r="B117" i="26"/>
  <c r="F117" i="26" s="1"/>
  <c r="D117" i="26"/>
  <c r="F121" i="26"/>
  <c r="F122" i="26"/>
  <c r="B123" i="26"/>
  <c r="D123" i="26"/>
  <c r="F123" i="26"/>
  <c r="F127" i="26"/>
  <c r="F129" i="26" s="1"/>
  <c r="F128" i="26"/>
  <c r="B129" i="26"/>
  <c r="C129" i="26"/>
  <c r="D129" i="26"/>
  <c r="F135" i="26"/>
  <c r="F136" i="26"/>
  <c r="B137" i="26"/>
  <c r="D137" i="26"/>
  <c r="F137" i="26"/>
  <c r="F141" i="26"/>
  <c r="F142" i="26"/>
  <c r="F143" i="26"/>
  <c r="B144" i="26"/>
  <c r="D144" i="26"/>
  <c r="F144" i="26"/>
  <c r="F148" i="26"/>
  <c r="F149" i="26"/>
  <c r="F150" i="26"/>
  <c r="B152" i="26"/>
  <c r="D152" i="26"/>
  <c r="F152" i="26"/>
  <c r="W57" i="22"/>
  <c r="V57" i="22"/>
  <c r="V19" i="22"/>
  <c r="H47" i="21"/>
  <c r="H28" i="21"/>
  <c r="H19" i="21"/>
  <c r="H15" i="21"/>
  <c r="H12" i="21"/>
  <c r="H59" i="18"/>
  <c r="H43" i="18"/>
  <c r="H30" i="18"/>
  <c r="H111" i="19" l="1"/>
  <c r="I97" i="19"/>
  <c r="H97" i="19"/>
  <c r="H92" i="18"/>
  <c r="I85" i="18"/>
  <c r="H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2" i="22"/>
  <c r="X33" i="22" s="1"/>
  <c r="X34" i="22"/>
  <c r="X30" i="22"/>
  <c r="X39" i="22"/>
  <c r="X61" i="22"/>
  <c r="X62" i="22" s="1"/>
  <c r="X59" i="22"/>
  <c r="X63" i="22"/>
  <c r="I90" i="19"/>
  <c r="I89" i="19" s="1"/>
  <c r="H90" i="19"/>
  <c r="H108" i="19" s="1"/>
  <c r="H10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Z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<sst xmlns="http://schemas.openxmlformats.org/spreadsheetml/2006/main" count="732" uniqueCount="557">
  <si>
    <t>ISSUER’S GENERAL DATA</t>
  </si>
  <si>
    <t>Reporting period:</t>
  </si>
  <si>
    <t>to</t>
  </si>
  <si>
    <t>Year:</t>
  </si>
  <si>
    <t xml:space="preserve">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</si>
  <si>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</si>
  <si>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</si>
  <si>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</si>
  <si>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</si>
  <si>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</si>
  <si>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</si>
  <si>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</si>
  <si>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</si>
  <si>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</si>
  <si>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</si>
  <si>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</si>
  <si>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</si>
  <si>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</si>
  <si>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</si>
  <si>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</si>
  <si>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</si>
  <si>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</si>
  <si>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</si>
  <si>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</si>
  <si>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</si>
  <si>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</si>
  <si>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</si>
  <si>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</si>
  <si>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</si>
  <si>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</si>
  <si>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</si>
  <si>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</si>
  <si>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</si>
  <si>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</si>
  <si>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</si>
  <si>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</si>
  <si>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</si>
  <si>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</si>
  <si>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</si>
  <si>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</si>
  <si>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</si>
  <si>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</si>
  <si>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</si>
  <si>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</si>
  <si>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</si>
  <si>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</si>
  <si>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</si>
  <si>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</si>
  <si>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</si>
  <si>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</si>
  <si>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</si>
  <si>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</si>
  <si>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</si>
  <si>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</si>
  <si>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</si>
  <si>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</si>
  <si>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</si>
  <si>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</si>
  <si>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</si>
  <si>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</si>
  <si>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</si>
  <si>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</si>
  <si>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</si>
  <si>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</si>
  <si>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</si>
  <si>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</si>
  <si>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</si>
  <si>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</si>
  <si>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</si>
  <si>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</si>
  <si>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Investments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</si>
  <si>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</si>
  <si>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</si>
  <si>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</si>
  <si>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</si>
  <si>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</si>
  <si>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</si>
  <si>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</si>
  <si>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</si>
  <si>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</si>
  <si>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</si>
  <si>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</si>
  <si>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</si>
  <si>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</si>
  <si>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</si>
  <si>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</si>
  <si>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</si>
  <si>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</si>
  <si>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</si>
  <si>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</si>
  <si>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</si>
  <si>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</si>
  <si>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</si>
  <si>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</si>
  <si>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</si>
  <si>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</si>
  <si>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</si>
  <si>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</si>
  <si>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</si>
  <si>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</si>
  <si>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5 Investment in other securities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</si>
  <si>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</si>
  <si>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</si>
  <si>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</si>
  <si>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</si>
  <si>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</si>
  <si>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</si>
  <si>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</si>
  <si>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</si>
  <si>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</si>
  <si>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</si>
  <si>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</si>
  <si>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</si>
  <si>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</si>
  <si>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</si>
  <si>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</si>
  <si>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</si>
  <si>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</si>
  <si>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</si>
  <si>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</si>
  <si>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</si>
  <si>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</si>
  <si>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</si>
  <si>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</si>
  <si>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</si>
  <si>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</si>
  <si>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</si>
  <si>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</si>
  <si>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</si>
  <si>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</si>
  <si>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</si>
  <si>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</si>
  <si>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</si>
  <si>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</si>
  <si>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</si>
  <si>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</si>
  <si>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</si>
  <si>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</si>
  <si>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</si>
  <si>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</si>
  <si>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</si>
  <si>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</si>
  <si>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</si>
  <si>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</si>
  <si>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</si>
  <si>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</si>
  <si>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</si>
  <si>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</si>
  <si>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</si>
  <si>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</si>
  <si>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</si>
  <si>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</si>
  <si>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</si>
  <si>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</si>
  <si>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</si>
  <si>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</si>
  <si>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</si>
  <si>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</si>
  <si>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</si>
  <si>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</si>
  <si>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</si>
  <si>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</si>
  <si>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</si>
  <si>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</si>
  <si>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</si>
  <si>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</si>
  <si>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</si>
  <si>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</si>
  <si>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</si>
  <si>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</si>
  <si>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</si>
  <si>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011)</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</si>
  <si>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</si>
  <si>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</si>
  <si>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</si>
  <si>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</si>
  <si>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</si>
  <si>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</si>
  <si>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</si>
  <si>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</si>
  <si>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</si>
  <si>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</si>
  <si>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</si>
  <si>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</si>
  <si>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</si>
  <si>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</si>
  <si>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</si>
  <si>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</si>
  <si>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</si>
  <si>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</si>
  <si>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</si>
  <si>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</si>
  <si>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</si>
  <si>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</si>
  <si>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</si>
  <si>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</si>
  <si>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</si>
  <si>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</si>
  <si>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</si>
  <si>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</si>
  <si>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</si>
  <si>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</si>
  <si>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</si>
  <si>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</si>
  <si>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</si>
  <si>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</si>
  <si>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</si>
  <si>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</si>
  <si>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</si>
  <si>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</si>
  <si>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</si>
  <si>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</si>
  <si>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</si>
  <si>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</si>
  <si>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</si>
  <si>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</si>
  <si>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</si>
  <si>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</si>
  <si>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</si>
  <si>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</si>
  <si>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</si>
  <si>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</si>
  <si>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</si>
  <si>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</si>
  <si>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</si>
  <si>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</si>
  <si>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</si>
  <si>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</si>
  <si>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</si>
  <si>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</si>
  <si>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</si>
  <si>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</si>
  <si>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</si>
  <si>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</si>
  <si>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</si>
  <si>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</si>
  <si>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</si>
  <si>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</si>
  <si>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</si>
  <si>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</si>
  <si>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</si>
  <si>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</si>
  <si>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</si>
  <si>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</si>
  <si>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</si>
  <si>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</si>
  <si>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</si>
  <si>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</si>
  <si>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</si>
  <si>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</si>
  <si>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</si>
  <si>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</si>
  <si>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</si>
  <si>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1 Exchange rate differences from translation of foreign operations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</si>
  <si>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</si>
  <si>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</si>
  <si>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</si>
  <si>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</si>
  <si>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</si>
  <si>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</si>
  <si>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</si>
  <si>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</si>
  <si>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</si>
  <si>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</si>
  <si>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</si>
  <si>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</si>
  <si>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</si>
  <si>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</si>
  <si>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</si>
  <si>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</si>
  <si>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</si>
  <si>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</si>
  <si>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</si>
  <si>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</si>
  <si>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</si>
  <si>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</si>
  <si>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</si>
  <si>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</si>
  <si>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</si>
  <si>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</si>
  <si>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</si>
  <si>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</si>
  <si>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</si>
  <si>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</si>
  <si>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</si>
  <si>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</si>
  <si>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</si>
  <si>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</si>
  <si>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</si>
  <si>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</si>
  <si>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</si>
  <si>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</si>
  <si>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</si>
  <si>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</si>
  <si>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</si>
  <si>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</si>
  <si>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</si>
  <si>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</si>
  <si>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</si>
  <si>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</si>
  <si>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</si>
  <si>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</si>
  <si>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</si>
  <si>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</si>
  <si>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</si>
  <si>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</si>
  <si>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</si>
  <si>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</si>
  <si>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</si>
  <si>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</si>
  <si>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</si>
  <si>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</si>
  <si>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</si>
  <si>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</si>
  <si>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</si>
  <si>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</si>
  <si>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</si>
  <si>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</si>
  <si>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</si>
  <si>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</si>
  <si>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</si>
  <si>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</si>
  <si>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</si>
  <si>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</si>
  <si>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</si>
  <si>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</si>
  <si>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</si>
  <si>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</si>
  <si>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</si>
  <si>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</si>
  <si>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</si>
  <si>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</si>
  <si>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</si>
  <si>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</si>
  <si>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</si>
  <si>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</si>
  <si>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</si>
  <si>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</si>
  <si>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</si>
  <si>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</si>
  <si>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</si>
  <si>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</si>
  <si>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</si>
  <si>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</si>
  <si>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</si>
  <si>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</si>
  <si>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</si>
  <si>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</si>
  <si>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</si>
  <si>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</si>
  <si>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</si>
  <si>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</si>
  <si>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</si>
  <si>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</si>
  <si>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</si>
  <si>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</si>
  <si>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</si>
  <si>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</si>
  <si>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</si>
  <si>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</si>
  <si>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</si>
  <si>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</si>
  <si>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t>Minority (non-controlling)
 interest</t>
  </si>
  <si>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</si>
  <si>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</si>
  <si>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</si>
  <si>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</si>
  <si>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</si>
  <si>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</si>
  <si>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</si>
  <si>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</si>
  <si>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</si>
  <si>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</si>
  <si>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</si>
  <si>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</si>
  <si>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</si>
  <si>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</si>
  <si>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</si>
  <si>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</si>
  <si>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</si>
  <si>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</si>
  <si>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</si>
  <si>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</si>
  <si>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</si>
  <si>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</si>
  <si>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</si>
  <si>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</si>
  <si>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</si>
  <si>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</si>
  <si>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</si>
  <si>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</si>
  <si>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</si>
  <si>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</si>
  <si>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</si>
  <si>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</si>
  <si>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</si>
  <si>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</si>
  <si>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</si>
  <si>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</si>
  <si>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</si>
  <si>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</si>
  <si>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</si>
  <si>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</si>
  <si>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</si>
  <si>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</si>
  <si>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</si>
  <si>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</si>
  <si>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</si>
  <si>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</si>
  <si>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</si>
  <si>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</si>
  <si>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</si>
  <si>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</si>
  <si>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</si>
  <si>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</si>
  <si>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</si>
  <si>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</si>
  <si>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</si>
  <si>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</si>
  <si>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</si>
  <si>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</si>
  <si>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</si>
  <si>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</si>
  <si>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</si>
  <si>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</si>
  <si>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</si>
  <si>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</si>
  <si>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</si>
  <si>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</si>
  <si>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</si>
  <si>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</si>
  <si>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</si>
  <si>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</si>
  <si>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</si>
  <si>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</si>
  <si>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</si>
  <si>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</si>
  <si>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</si>
  <si>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</si>
  <si>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</si>
  <si>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IV Items that may be reclassified to profit or loss (ADP 088 to 096)</t>
  </si>
  <si>
    <r>
      <t xml:space="preserve">V NET OTHER COMPREHENSIVE INCOME OR LOSS </t>
    </r>
    <r>
      <rPr>
        <sz val="9"/>
        <color rgb="FF000000"/>
        <rFont val="Arial"/>
        <family val="2"/>
        <charset val="238"/>
      </rPr>
      <t>(ADP 080+087 - 086 - 097)</t>
    </r>
  </si>
  <si>
    <r>
      <t xml:space="preserve">VI COMPREHENSIVE INCOME OR LOSS FOR THE PERIOD </t>
    </r>
    <r>
      <rPr>
        <sz val="9"/>
        <color rgb="FF000000"/>
        <rFont val="Arial"/>
        <family val="2"/>
        <charset val="238"/>
      </rPr>
      <t>(ADP 078+099)</t>
    </r>
  </si>
  <si>
    <r>
      <t xml:space="preserve">VII COMPREHENSIVE INCOME OR LOSS FOR THE PERIOD </t>
    </r>
    <r>
      <rPr>
        <sz val="9"/>
        <color indexed="18"/>
        <rFont val="Arial"/>
        <family val="2"/>
        <charset val="238"/>
      </rPr>
      <t>(ADP 101+102)</t>
    </r>
  </si>
  <si>
    <t>03282635</t>
  </si>
  <si>
    <t>080040936</t>
  </si>
  <si>
    <t>45050126417</t>
  </si>
  <si>
    <t>501</t>
  </si>
  <si>
    <t>HR</t>
  </si>
  <si>
    <t>74780000HOSHMRAWOI15</t>
  </si>
  <si>
    <t>KONČAR Inc.</t>
  </si>
  <si>
    <t>ZAGREB</t>
  </si>
  <si>
    <t>koncar.finance@koncar.hr</t>
  </si>
  <si>
    <t>www.koncar.hr</t>
  </si>
  <si>
    <t>KPMG Croatia Ltd.</t>
  </si>
  <si>
    <t>Igor Gošek</t>
  </si>
  <si>
    <t>Submitter: KONČAR INC.</t>
  </si>
  <si>
    <t xml:space="preserve">balance as at 31.12.2025 </t>
  </si>
  <si>
    <t>Submitter: KONČAR Inc.</t>
  </si>
  <si>
    <t>for the period 01.01.2025 to 31.12.2025</t>
  </si>
  <si>
    <t>Ivana Mršić</t>
  </si>
  <si>
    <t>013655160</t>
  </si>
  <si>
    <t>ivana.mrsic@koncar.hr</t>
  </si>
  <si>
    <t>GFI POD</t>
  </si>
  <si>
    <t>Total</t>
  </si>
  <si>
    <t>Financial costs (Note 11)</t>
  </si>
  <si>
    <t>Financial income (Note 11)</t>
  </si>
  <si>
    <t>Financial expenses (AOP 041)</t>
  </si>
  <si>
    <t>In the IFRS financial statements, unrealised income/expenses from financial assets are presented within other operating income and impairment losses, respectively, whereas in the GFI-POD form they are included under financial income (AOP 030) and financial expenses (AOP 041).</t>
  </si>
  <si>
    <t>Financial income (AOP 030)</t>
  </si>
  <si>
    <t>Explanation</t>
  </si>
  <si>
    <t>Difference</t>
  </si>
  <si>
    <t>IFRS</t>
  </si>
  <si>
    <t>(in EUR thousand)</t>
  </si>
  <si>
    <t>Other operating costs (Note 10)</t>
  </si>
  <si>
    <t>Other operating expenses (AOP 029)</t>
  </si>
  <si>
    <t>In the IFRS financial statements, the note on other operating costs does not include employee expense reimbursements, which are presented in the note on staff costs, whereas in the GFI-POD form they are included in other costs (AOP 018). In addition, the write-off of receivables is presented in the GFI-POD form in the note on other operating expenses (AOP 029), whereas in the IFRS financial statements it is presented in the note on impairment losses.</t>
  </si>
  <si>
    <t>Other costs (AOP 018)</t>
  </si>
  <si>
    <t xml:space="preserve">Provisions </t>
  </si>
  <si>
    <t>In the IFRS financial statements, provisions are presented on a net basis under provisions, whereas in the GFI-POD form they are presented on a gross basis, i.e. income from provisions is presented under other operating income (AOP 006) and the related expense under provisions (AOP 022). In addition, the cost of accrued annual leave is presented in the IFRS financial statements within the note on staff costs, whereas in the GFI-POD form it is presented within the note on other provisions (AOP 028).</t>
  </si>
  <si>
    <t>Provisions (AOP 022)</t>
  </si>
  <si>
    <t>Impairment losses (Note 9)</t>
  </si>
  <si>
    <t>In the IFRS financial statements, this note also includes losses arising from the measurement of shares at fair value, as well as the write-off of receivables, which in the GFI-POD form are presented in the notes on financial expenses (AOP 046) and other operating expenses (AOP 029), respectively.</t>
  </si>
  <si>
    <t>Value adjustments (AOP 019)</t>
  </si>
  <si>
    <t>Staff costs (Note 7)</t>
  </si>
  <si>
    <t xml:space="preserve">In the IFRS financial statements, the note on staff costs also includes other benefits granted to employees in the amount of EUR 1,948 thousand, as well as accrued annual leave costs in the amount of EUR 180 thousand. In the GFI-POD form, these are presented under other costs (AOP 018) and other provisions (AOP 028). </t>
  </si>
  <si>
    <t>Staff costs (AOP 013)</t>
  </si>
  <si>
    <t>Other operating income (Note 5)</t>
  </si>
  <si>
    <t>Other operating income (outside the Group) (AOP 006)</t>
  </si>
  <si>
    <t>In the IFRS financial statements, other operating income does not include income from provisions, which is presented on a net basis under provisions, whereas AOP 006 includes total income from provisions. In addition, unrealised income from financial assets is presented in the IFRS financial statements within other operating income, whereas in the GFI-POD form it is included under financial income (AOP 030).</t>
  </si>
  <si>
    <t>Other operating income from Group entities (AOP 005)</t>
  </si>
  <si>
    <t>Revenue from sales (Note 4)</t>
  </si>
  <si>
    <t>Revenue from sales (outside the Group) (AOP 003)</t>
  </si>
  <si>
    <t>In the IFRS financial statements, revenue from sales is presented as an aggregate line item, whereas in the GFI-POD form it is split into two groups under AOP 002 and AOP 003.</t>
  </si>
  <si>
    <t>Revenue from sales to Group entities (AOP 002)</t>
  </si>
  <si>
    <t>Lease liabilities and other financial liabilities (Note 29)</t>
  </si>
  <si>
    <t>The IFRS financial statements include all liabilities, whereas the liability relating to future lease payments is presented in the GFI-POD form within note AOP 123.</t>
  </si>
  <si>
    <t>Liabilities to banks and other financial institutions (AOP 116)</t>
  </si>
  <si>
    <t>Borrowings (Note 28)</t>
  </si>
  <si>
    <t>In the IFRS financial statements, the note on borrowings includes principal and interest on loans received, whereas in the GFI-POD form interest is presented under AOP 111.  In addition, AOP 112 in the GFI-POD form includes deposits from related entities, which in the IFRS financial statements are presented in the note Trade payables and other liabilities.</t>
  </si>
  <si>
    <t>Liabilities for loans, deposits and similar items from Group entities (AOP 112)</t>
  </si>
  <si>
    <t>Current provisions (Note 27)</t>
  </si>
  <si>
    <t>Contract liabilities (Note 22)</t>
  </si>
  <si>
    <t>Trade payables and other liabilities (Note 30)</t>
  </si>
  <si>
    <t>Deferred expenses (AOP 125)</t>
  </si>
  <si>
    <t>Other current liabilities (AOP 124)</t>
  </si>
  <si>
    <t>Liabilities arising from profit-sharing (AOP 122)</t>
  </si>
  <si>
    <t xml:space="preserve">Liabilities for taxes, contributions and similar charges (AOP 121)
</t>
  </si>
  <si>
    <t>Liabilities to employees (AOP 120)</t>
  </si>
  <si>
    <t>Trade payables (AOP 118)</t>
  </si>
  <si>
    <t>Advance payments received (AOP 117)</t>
  </si>
  <si>
    <t>Liabilities to companies linked by participating interests (AOP 113)</t>
  </si>
  <si>
    <t>In the IFRS financial statements, trade payables and other liabilities, contract liabilities and current provisions are presented in the GFI-POD form within notes AOP 111, AOP 113, AOP 117, AOP 118, AOP 120, AOP 121, AOP 122, AOP 124 and AOP 125.</t>
  </si>
  <si>
    <t>Liabilities to Group entities (AOP 111)</t>
  </si>
  <si>
    <t>Other liabilities</t>
  </si>
  <si>
    <t xml:space="preserve">Other non-current liabilities (AOP 108)
</t>
  </si>
  <si>
    <t>In the IFRS financial statements, long-term provisions for share-based bonuses are presented within the note on other non-current liabilities, whereas in the GFI-POD form this obligation is presented within AOP 092.</t>
  </si>
  <si>
    <t>Liabilities to banks and other financial institutions (AOP 104)</t>
  </si>
  <si>
    <t>Non-current provisions (Note 27)</t>
  </si>
  <si>
    <t>Provisions for pensions, severance and similar obligations (AOP 092)</t>
  </si>
  <si>
    <t>Retained earnings</t>
  </si>
  <si>
    <t>Profit or loss for the year (AOP 088)</t>
  </si>
  <si>
    <t>In the IFRS statement of financial position, profit for the current period and retained earnings are presented together.</t>
  </si>
  <si>
    <t>Retained earnings or accumulated loss (AOP 084)</t>
  </si>
  <si>
    <t>Loans granted (Note 23)</t>
  </si>
  <si>
    <t>In the IFRS financial statements, the note on loans granted includes, in addition to loans, receivables for interest on loans granted, whereas in the GFI-POD form interest receivables are included in the note on receivables from Group entities (AOP 047).</t>
  </si>
  <si>
    <t>Loans granted, deposits and similar items to Group entities (AOP 056)</t>
  </si>
  <si>
    <t>Income tax receivables</t>
  </si>
  <si>
    <t>Contract assets (Note 22)</t>
  </si>
  <si>
    <t xml:space="preserve">Trade and other receivables (Note 21) </t>
  </si>
  <si>
    <t>In the IFRS financial statements, the note on trade and other receivables also includes prepaid expenses, for which the GFI-POD form provides a separate line item (AOP 064). The IFRS note also includes a breakdown of trade receivables incorporating GFI-POD line items AOP 047, AOP 048 and AOP 049.</t>
  </si>
  <si>
    <t>Receivables (AOP 046)</t>
  </si>
  <si>
    <t>Non-current assets held for sale (Note 25)</t>
  </si>
  <si>
    <t>Inventories (Note 20)</t>
  </si>
  <si>
    <t>In the IFRS financial statements, the inventories note includes only raw materials and supplies and merchandise inventories, whereas in the GFI-POD form inventories also include non-current assets held for sale.</t>
  </si>
  <si>
    <t>Inventories (AOP 038)</t>
  </si>
  <si>
    <t>Financial assets at amortised cost (Note 19)</t>
  </si>
  <si>
    <t>Trade receivables (AOP 034)</t>
  </si>
  <si>
    <t>Loans granted, deposits and similar items (AOP 028)</t>
  </si>
  <si>
    <t>Non-current receivables are grouped in the IFRS financial statements under the line item Financial assets at amortised cost, whereas in the GFI-POD form they are allocated to the corresponding individual line items in the report.</t>
  </si>
  <si>
    <t>Loans granted, deposits and similar items to Group entities (AOP 023)</t>
  </si>
  <si>
    <t>Financial assets at fair value through profit or loss</t>
  </si>
  <si>
    <t>Investments in securities (AOP 027)</t>
  </si>
  <si>
    <t>Financial assets at fair value through profit or loss in the IFRS financial statements include all items classified accordingly, whereas in the GFI-POD form these are classified as related and unrelated items.</t>
  </si>
  <si>
    <t>Investments in other securities of Group entities (AOP 022)</t>
  </si>
  <si>
    <t>Right-of-use assets</t>
  </si>
  <si>
    <t>Investment property (Note 16)</t>
  </si>
  <si>
    <t>In the IFRS financial statements, investment property and right-of-use assets are presented as separate line items in accordance with the requirements of IAS 40 and IFRS 16.</t>
  </si>
  <si>
    <t>Property, plant and equipment (AOP 010)</t>
  </si>
  <si>
    <t>Set out below is an overview of the differences between the line items in the GFI-POD balance sheet and the audited financial statements:</t>
  </si>
  <si>
    <t>Differences between the GFI-POD form and the presented financial statements</t>
  </si>
  <si>
    <t>Reporting period: 1 January 2025 – 31 December 2025</t>
  </si>
  <si>
    <t>OIB/PIN: 45050126417</t>
  </si>
  <si>
    <t xml:space="preserve">Issuer: KONČAR Inc. </t>
  </si>
  <si>
    <t>NOTES TO THE FINANCIAL STATEMENTS – GFI</t>
  </si>
  <si>
    <t>Fallerovo šetalište 22</t>
  </si>
  <si>
    <t>Prepaid expenses (AOP 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</si>
</sst>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_(* \(#,##0\);_(* &quot;-&quot;_);_(@_)"/>
  </numFmts>
  <fonts count="53">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
      <u/>
      <sz val="10"/>
      <color theme="10"/>
      <name val="Arial"/>
      <family val="2"/>
      <charset val="238"/>
    </font>
    <font>
      <sz val="10"/>
      <name val="Arial"/>
      <family val="2"/>
    </font>
    <font>
      <sz val="10"/>
      <name val="Arial CE"/>
    </font>
    <font>
      <b/>
      <sz val="9.5"/>
      <name val="Verdana"/>
      <family val="2"/>
      <charset val="238"/>
    </font>
    <font>
      <sz val="9.5"/>
      <name val="Verdana"/>
      <family val="2"/>
      <charset val="238"/>
    </font>
    <font>
      <b/>
      <sz val="9.5"/>
      <color rgb="FF0082CA"/>
      <name val="Verdana"/>
      <family val="2"/>
      <charset val="238"/>
    </font>
    <font>
      <sz val="9.5"/>
      <color theme="1"/>
      <name val="Verdana"/>
      <family val="2"/>
      <charset val="238"/>
    </font>
    <font>
      <sz val="9.5"/>
      <color rgb="FF000000"/>
      <name val="Verdana"/>
      <family val="2"/>
      <charset val="238"/>
    </font>
    <font>
      <b/>
      <i/>
      <sz val="9.5"/>
      <color rgb="FF000000"/>
      <name val="Verdana"/>
      <family val="2"/>
      <charset val="238"/>
    </font>
    <font>
      <b/>
      <sz val="9.5"/>
      <color rgb="FF000000"/>
      <name val="Verdana"/>
      <family val="2"/>
      <charset val="238"/>
    </font>
    <font>
      <b/>
      <sz val="9.5"/>
      <color theme="1"/>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s>
  <cellStyleXfs count="10">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42" fillId="0" borderId="0" applyNumberFormat="0" applyFill="0" applyBorder="0" applyAlignment="0" applyProtection="0"/>
    <xf numFmtId="0" fontId="1" fillId="0" borderId="0"/>
    <xf numFmtId="0" fontId="44" fillId="0" borderId="0"/>
    <xf numFmtId="0" fontId="2" fillId="0" borderId="0"/>
    <xf numFmtId="0" fontId="43" fillId="0" borderId="0"/>
    <xf numFmtId="43" fontId="2" fillId="0" borderId="0" applyFont="0" applyFill="0" applyBorder="0" applyAlignment="0" applyProtection="0"/>
  </cellStyleXfs>
  <cellXfs count="281">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0" fontId="11" fillId="10" borderId="0" xfId="3" applyFill="1"/>
    <xf numFmtId="0" fontId="24" fillId="10" borderId="1" xfId="0" applyFont="1" applyFill="1" applyBorder="1"/>
    <xf numFmtId="0" fontId="0" fillId="10" borderId="9" xfId="0" applyFill="1" applyBorder="1"/>
    <xf numFmtId="0" fontId="5"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11" xfId="0" applyFont="1" applyFill="1" applyBorder="1" applyAlignment="1">
      <alignment horizontal="center" vertical="center"/>
    </xf>
    <xf numFmtId="0" fontId="27" fillId="10" borderId="10" xfId="0" applyFont="1" applyFill="1" applyBorder="1" applyAlignment="1">
      <alignment vertical="top"/>
    </xf>
    <xf numFmtId="0" fontId="5"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0" fillId="0" borderId="0" xfId="0" applyNumberFormat="1"/>
    <xf numFmtId="0" fontId="4" fillId="11" borderId="13"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7" fillId="10" borderId="0" xfId="0" applyFont="1" applyFill="1"/>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5"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5" fillId="10" borderId="0" xfId="0" applyFont="1" applyFill="1" applyAlignment="1">
      <alignment horizontal="right" vertical="center" wrapText="1"/>
    </xf>
    <xf numFmtId="0" fontId="29"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0" fontId="30" fillId="10" borderId="11" xfId="0" applyFont="1" applyFill="1" applyBorder="1"/>
    <xf numFmtId="49" fontId="4" fillId="11" borderId="13" xfId="0" applyNumberFormat="1" applyFont="1" applyFill="1" applyBorder="1" applyAlignment="1" applyProtection="1">
      <alignment horizontal="center" vertical="center"/>
      <protection locked="0"/>
    </xf>
    <xf numFmtId="1" fontId="4" fillId="11" borderId="13" xfId="0" applyNumberFormat="1" applyFont="1" applyFill="1" applyBorder="1" applyAlignment="1" applyProtection="1">
      <alignment horizontal="center" vertical="center"/>
      <protection locked="0"/>
    </xf>
    <xf numFmtId="164" fontId="4" fillId="0" borderId="14" xfId="0" applyNumberFormat="1" applyFont="1" applyBorder="1" applyAlignment="1">
      <alignment horizontal="center" vertical="center"/>
    </xf>
    <xf numFmtId="164" fontId="4" fillId="9" borderId="14" xfId="0" applyNumberFormat="1" applyFont="1" applyFill="1" applyBorder="1" applyAlignment="1">
      <alignment horizontal="center" vertical="center"/>
    </xf>
    <xf numFmtId="0" fontId="4" fillId="3" borderId="14" xfId="3" applyFont="1" applyFill="1" applyBorder="1" applyAlignment="1">
      <alignment horizontal="center" vertical="center" wrapText="1"/>
    </xf>
    <xf numFmtId="3" fontId="18" fillId="3" borderId="14" xfId="3" applyNumberFormat="1" applyFont="1" applyFill="1" applyBorder="1" applyAlignment="1">
      <alignment horizontal="center" vertical="center" wrapText="1"/>
    </xf>
    <xf numFmtId="0" fontId="18" fillId="3" borderId="14" xfId="3" applyFont="1" applyFill="1" applyBorder="1" applyAlignment="1">
      <alignment horizontal="center" vertical="center"/>
    </xf>
    <xf numFmtId="164" fontId="4" fillId="10" borderId="14" xfId="0" applyNumberFormat="1" applyFont="1" applyFill="1" applyBorder="1" applyAlignment="1">
      <alignment horizontal="center" vertical="center"/>
    </xf>
    <xf numFmtId="4" fontId="18" fillId="3" borderId="14" xfId="3"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3" fontId="18" fillId="3" borderId="14"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4" fontId="5" fillId="0" borderId="14" xfId="0" applyNumberFormat="1" applyFont="1" applyBorder="1" applyAlignment="1" applyProtection="1">
      <alignment horizontal="right" vertical="center" shrinkToFit="1"/>
      <protection locked="0"/>
    </xf>
    <xf numFmtId="4" fontId="17" fillId="9" borderId="14" xfId="0" applyNumberFormat="1" applyFont="1" applyFill="1" applyBorder="1" applyAlignment="1">
      <alignment horizontal="right" vertical="center" shrinkToFit="1"/>
    </xf>
    <xf numFmtId="4" fontId="3" fillId="0" borderId="14" xfId="0" applyNumberFormat="1" applyFont="1" applyBorder="1" applyAlignment="1" applyProtection="1">
      <alignment vertical="center"/>
      <protection locked="0"/>
    </xf>
    <xf numFmtId="4" fontId="3" fillId="0" borderId="14" xfId="0" applyNumberFormat="1" applyFont="1" applyBorder="1" applyAlignment="1" applyProtection="1">
      <alignment vertical="center"/>
      <protection locked="0" hidden="1"/>
    </xf>
    <xf numFmtId="4" fontId="17" fillId="9" borderId="14" xfId="0" applyNumberFormat="1" applyFont="1" applyFill="1" applyBorder="1" applyAlignment="1" applyProtection="1">
      <alignment horizontal="right" vertical="center" shrinkToFit="1"/>
      <protection locked="0"/>
    </xf>
    <xf numFmtId="4" fontId="17" fillId="10" borderId="14" xfId="0" applyNumberFormat="1" applyFont="1" applyFill="1" applyBorder="1" applyAlignment="1" applyProtection="1">
      <alignment horizontal="right" vertical="center" shrinkToFit="1"/>
      <protection locked="0"/>
    </xf>
    <xf numFmtId="4" fontId="17" fillId="9" borderId="14" xfId="0" applyNumberFormat="1" applyFont="1" applyFill="1" applyBorder="1" applyAlignment="1">
      <alignment vertical="center"/>
    </xf>
    <xf numFmtId="4" fontId="5" fillId="0" borderId="14" xfId="0" applyNumberFormat="1" applyFont="1" applyBorder="1" applyAlignment="1" applyProtection="1">
      <alignment vertical="center"/>
      <protection locked="0"/>
    </xf>
    <xf numFmtId="4" fontId="5" fillId="0" borderId="14" xfId="0" applyNumberFormat="1" applyFont="1" applyBorder="1" applyAlignment="1" applyProtection="1">
      <alignment horizontal="right" vertical="center"/>
      <protection locked="0"/>
    </xf>
    <xf numFmtId="4" fontId="17" fillId="9" borderId="14" xfId="0" applyNumberFormat="1" applyFont="1" applyFill="1" applyBorder="1" applyAlignment="1">
      <alignment horizontal="right" vertical="center"/>
    </xf>
    <xf numFmtId="4" fontId="5" fillId="9" borderId="14" xfId="0" applyNumberFormat="1" applyFont="1" applyFill="1" applyBorder="1" applyAlignment="1" applyProtection="1">
      <alignment vertical="center"/>
      <protection locked="0"/>
    </xf>
    <xf numFmtId="4" fontId="17" fillId="0" borderId="14" xfId="0" applyNumberFormat="1" applyFont="1" applyBorder="1" applyAlignment="1">
      <alignment vertical="center"/>
    </xf>
    <xf numFmtId="3" fontId="9"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165" fontId="18" fillId="0" borderId="14" xfId="0" applyNumberFormat="1" applyFont="1" applyBorder="1" applyAlignment="1">
      <alignment horizontal="center" vertical="center"/>
    </xf>
    <xf numFmtId="165" fontId="18" fillId="9" borderId="14" xfId="0" applyNumberFormat="1" applyFont="1" applyFill="1" applyBorder="1" applyAlignment="1">
      <alignment horizontal="center" vertical="center"/>
    </xf>
    <xf numFmtId="4" fontId="3" fillId="8" borderId="14" xfId="0" applyNumberFormat="1" applyFont="1" applyFill="1" applyBorder="1" applyAlignment="1">
      <alignment vertical="center" shrinkToFit="1"/>
    </xf>
    <xf numFmtId="4" fontId="3"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4" fillId="15" borderId="3" xfId="0" applyFont="1" applyFill="1" applyBorder="1" applyAlignment="1" applyProtection="1">
      <alignment vertical="center"/>
      <protection locked="0"/>
    </xf>
    <xf numFmtId="0" fontId="4" fillId="15" borderId="2" xfId="0" applyFont="1" applyFill="1" applyBorder="1" applyAlignment="1" applyProtection="1">
      <alignment vertical="center"/>
      <protection locked="0"/>
    </xf>
    <xf numFmtId="0" fontId="4" fillId="15" borderId="4" xfId="0" applyFont="1" applyFill="1" applyBorder="1" applyAlignment="1" applyProtection="1">
      <alignment vertical="center"/>
      <protection locked="0"/>
    </xf>
    <xf numFmtId="0" fontId="4" fillId="15" borderId="2" xfId="0" applyFont="1" applyFill="1" applyBorder="1" applyAlignment="1" applyProtection="1">
      <alignment horizontal="right" vertical="center"/>
      <protection locked="0"/>
    </xf>
    <xf numFmtId="0" fontId="4" fillId="15" borderId="13" xfId="0" applyFont="1" applyFill="1" applyBorder="1" applyAlignment="1" applyProtection="1">
      <alignment horizontal="center" vertical="center"/>
      <protection locked="0"/>
    </xf>
    <xf numFmtId="0" fontId="27" fillId="10" borderId="10" xfId="5" applyFont="1" applyFill="1" applyBorder="1" applyAlignment="1">
      <alignment vertical="top"/>
    </xf>
    <xf numFmtId="0" fontId="27" fillId="10" borderId="0" xfId="5" applyFont="1" applyFill="1" applyAlignment="1">
      <alignment vertical="top"/>
    </xf>
    <xf numFmtId="0" fontId="27" fillId="10" borderId="0" xfId="5" applyFont="1" applyFill="1"/>
    <xf numFmtId="0" fontId="27" fillId="10" borderId="0" xfId="5" applyFont="1" applyFill="1" applyProtection="1">
      <protection locked="0"/>
    </xf>
    <xf numFmtId="0" fontId="27" fillId="10" borderId="11" xfId="5" applyFont="1" applyFill="1" applyBorder="1"/>
    <xf numFmtId="0" fontId="4" fillId="10" borderId="10" xfId="0" applyFont="1" applyFill="1" applyBorder="1" applyAlignment="1" applyProtection="1">
      <alignment horizontal="right" vertical="center"/>
      <protection locked="0"/>
    </xf>
    <xf numFmtId="0" fontId="4" fillId="10" borderId="0" xfId="0" applyFont="1" applyFill="1" applyAlignment="1" applyProtection="1">
      <alignment horizontal="right" vertical="center"/>
      <protection locked="0"/>
    </xf>
    <xf numFmtId="0" fontId="4" fillId="10" borderId="11" xfId="0" applyFont="1" applyFill="1" applyBorder="1" applyAlignment="1" applyProtection="1">
      <alignment horizontal="center" vertical="center"/>
      <protection locked="0"/>
    </xf>
    <xf numFmtId="0" fontId="4" fillId="0" borderId="3" xfId="0" applyFont="1" applyBorder="1" applyAlignment="1" applyProtection="1">
      <alignment vertical="center"/>
      <protection locked="0"/>
    </xf>
    <xf numFmtId="0" fontId="4" fillId="0" borderId="2" xfId="0" applyFont="1" applyBorder="1" applyAlignment="1" applyProtection="1">
      <alignment vertical="center"/>
      <protection locked="0"/>
    </xf>
    <xf numFmtId="0" fontId="4" fillId="0" borderId="4" xfId="0" applyFont="1" applyBorder="1" applyAlignment="1" applyProtection="1">
      <alignment vertical="center"/>
      <protection locked="0"/>
    </xf>
    <xf numFmtId="0" fontId="4" fillId="15" borderId="4" xfId="0" applyFont="1" applyFill="1" applyBorder="1" applyAlignment="1" applyProtection="1">
      <alignment horizontal="right" vertical="center"/>
      <protection locked="0"/>
    </xf>
    <xf numFmtId="0" fontId="4" fillId="15" borderId="4" xfId="0" applyFont="1" applyFill="1" applyBorder="1" applyAlignment="1" applyProtection="1">
      <alignment horizontal="center" vertical="center"/>
      <protection locked="0"/>
    </xf>
    <xf numFmtId="0" fontId="4" fillId="11" borderId="3" xfId="5" applyFont="1" applyFill="1" applyBorder="1" applyAlignment="1" applyProtection="1">
      <alignment vertical="center"/>
      <protection locked="0"/>
    </xf>
    <xf numFmtId="0" fontId="4" fillId="11" borderId="2" xfId="5" applyFont="1" applyFill="1" applyBorder="1" applyAlignment="1" applyProtection="1">
      <alignment vertical="center"/>
      <protection locked="0"/>
    </xf>
    <xf numFmtId="0" fontId="4" fillId="11" borderId="13" xfId="5" applyFont="1" applyFill="1" applyBorder="1" applyAlignment="1" applyProtection="1">
      <alignment horizontal="center" vertical="center"/>
      <protection locked="0"/>
    </xf>
    <xf numFmtId="166" fontId="46" fillId="10" borderId="0" xfId="6" applyNumberFormat="1" applyFont="1" applyFill="1" applyAlignment="1" applyProtection="1">
      <alignment horizontal="center" wrapText="1"/>
      <protection locked="0"/>
    </xf>
    <xf numFmtId="166" fontId="49" fillId="10" borderId="15" xfId="9" applyNumberFormat="1" applyFont="1" applyFill="1" applyBorder="1" applyAlignment="1">
      <alignment horizontal="center" vertical="center"/>
    </xf>
    <xf numFmtId="166" fontId="45" fillId="10" borderId="0" xfId="6" applyNumberFormat="1" applyFont="1" applyFill="1" applyAlignment="1" applyProtection="1">
      <alignment horizontal="center" wrapText="1"/>
      <protection locked="0"/>
    </xf>
    <xf numFmtId="0" fontId="2" fillId="0" borderId="0" xfId="7"/>
    <xf numFmtId="0" fontId="46" fillId="10" borderId="0" xfId="7" applyFont="1" applyFill="1" applyAlignment="1">
      <alignment wrapText="1"/>
    </xf>
    <xf numFmtId="0" fontId="46" fillId="10" borderId="0" xfId="7" applyFont="1" applyFill="1"/>
    <xf numFmtId="4" fontId="46" fillId="10" borderId="0" xfId="7" applyNumberFormat="1" applyFont="1" applyFill="1"/>
    <xf numFmtId="0" fontId="51" fillId="10" borderId="16" xfId="7" applyFont="1" applyFill="1" applyBorder="1" applyAlignment="1">
      <alignment horizontal="center" vertical="center" wrapText="1"/>
    </xf>
    <xf numFmtId="166" fontId="51" fillId="10" borderId="16" xfId="7" applyNumberFormat="1" applyFont="1" applyFill="1" applyBorder="1" applyAlignment="1">
      <alignment horizontal="center"/>
    </xf>
    <xf numFmtId="166" fontId="48" fillId="10" borderId="16" xfId="7" applyNumberFormat="1" applyFont="1" applyFill="1" applyBorder="1" applyAlignment="1">
      <alignment horizontal="center"/>
    </xf>
    <xf numFmtId="0" fontId="50" fillId="10" borderId="16" xfId="7" applyFont="1" applyFill="1" applyBorder="1" applyAlignment="1">
      <alignment vertical="center" wrapText="1"/>
    </xf>
    <xf numFmtId="166" fontId="49" fillId="10" borderId="0" xfId="7" applyNumberFormat="1" applyFont="1" applyFill="1" applyAlignment="1">
      <alignment horizontal="center"/>
    </xf>
    <xf numFmtId="166" fontId="48" fillId="10" borderId="0" xfId="7" applyNumberFormat="1" applyFont="1" applyFill="1" applyAlignment="1">
      <alignment horizontal="center"/>
    </xf>
    <xf numFmtId="0" fontId="49" fillId="10" borderId="0" xfId="7" applyFont="1" applyFill="1" applyAlignment="1">
      <alignment vertical="center" wrapText="1"/>
    </xf>
    <xf numFmtId="0" fontId="49" fillId="10" borderId="0" xfId="7" applyFont="1" applyFill="1" applyAlignment="1">
      <alignment horizontal="center" vertical="center" wrapText="1"/>
    </xf>
    <xf numFmtId="0" fontId="51" fillId="10" borderId="0" xfId="7" applyFont="1" applyFill="1" applyAlignment="1">
      <alignment horizontal="center" vertical="center" wrapText="1"/>
    </xf>
    <xf numFmtId="166" fontId="51" fillId="10" borderId="0" xfId="7" applyNumberFormat="1" applyFont="1" applyFill="1" applyAlignment="1">
      <alignment horizontal="center"/>
    </xf>
    <xf numFmtId="0" fontId="50" fillId="10" borderId="0" xfId="7" applyFont="1" applyFill="1" applyAlignment="1">
      <alignment vertical="center" wrapText="1"/>
    </xf>
    <xf numFmtId="0" fontId="49" fillId="10" borderId="16" xfId="7" applyFont="1" applyFill="1" applyBorder="1" applyAlignment="1">
      <alignment horizontal="center" vertical="center" wrapText="1"/>
    </xf>
    <xf numFmtId="166" fontId="49" fillId="10" borderId="15" xfId="7" applyNumberFormat="1" applyFont="1" applyFill="1" applyBorder="1" applyAlignment="1">
      <alignment horizontal="center"/>
    </xf>
    <xf numFmtId="166" fontId="52" fillId="10" borderId="0" xfId="7" applyNumberFormat="1" applyFont="1" applyFill="1" applyAlignment="1">
      <alignment horizontal="center"/>
    </xf>
    <xf numFmtId="166" fontId="52" fillId="10" borderId="16" xfId="7" applyNumberFormat="1" applyFont="1" applyFill="1" applyBorder="1" applyAlignment="1">
      <alignment horizontal="center"/>
    </xf>
    <xf numFmtId="166" fontId="51" fillId="10" borderId="0" xfId="7" applyNumberFormat="1" applyFont="1" applyFill="1" applyAlignment="1">
      <alignment vertical="center"/>
    </xf>
    <xf numFmtId="166" fontId="51" fillId="10" borderId="16" xfId="7" applyNumberFormat="1" applyFont="1" applyFill="1" applyBorder="1" applyAlignment="1">
      <alignment vertical="center"/>
    </xf>
    <xf numFmtId="166" fontId="48" fillId="10" borderId="0" xfId="7" applyNumberFormat="1" applyFont="1" applyFill="1" applyAlignment="1">
      <alignment horizontal="center" wrapText="1"/>
    </xf>
    <xf numFmtId="0" fontId="49" fillId="10" borderId="15" xfId="7" applyFont="1" applyFill="1" applyBorder="1" applyAlignment="1">
      <alignment vertical="center" wrapText="1"/>
    </xf>
    <xf numFmtId="0" fontId="48" fillId="10" borderId="0" xfId="7" applyFont="1" applyFill="1" applyAlignment="1">
      <alignment horizontal="center"/>
    </xf>
    <xf numFmtId="0" fontId="51" fillId="10" borderId="0" xfId="7" applyFont="1" applyFill="1" applyAlignment="1">
      <alignment horizontal="center"/>
    </xf>
    <xf numFmtId="0" fontId="49" fillId="10" borderId="0" xfId="7" applyFont="1" applyFill="1" applyAlignment="1">
      <alignment horizontal="left" vertical="top" wrapText="1"/>
    </xf>
    <xf numFmtId="0" fontId="49" fillId="10" borderId="0" xfId="7" applyFont="1" applyFill="1" applyAlignment="1">
      <alignment horizontal="left" vertical="top"/>
    </xf>
    <xf numFmtId="0" fontId="48" fillId="10" borderId="0" xfId="7" applyFont="1" applyFill="1" applyAlignment="1">
      <alignment wrapText="1"/>
    </xf>
    <xf numFmtId="0" fontId="49" fillId="10" borderId="0" xfId="7" applyFont="1" applyFill="1" applyAlignment="1">
      <alignment horizontal="justify" vertical="center"/>
    </xf>
    <xf numFmtId="0" fontId="47" fillId="10" borderId="0" xfId="7" applyFont="1" applyFill="1" applyAlignment="1">
      <alignment vertical="center"/>
    </xf>
    <xf numFmtId="0" fontId="46" fillId="10" borderId="0" xfId="7" applyFont="1" applyFill="1" applyAlignment="1">
      <alignment vertical="top" wrapText="1"/>
    </xf>
    <xf numFmtId="0" fontId="46" fillId="10" borderId="0" xfId="7" applyFont="1" applyFill="1" applyAlignment="1">
      <alignment vertical="top"/>
    </xf>
    <xf numFmtId="0" fontId="45" fillId="10" borderId="0" xfId="7" applyFont="1" applyFill="1"/>
    <xf numFmtId="0" fontId="49" fillId="10" borderId="0" xfId="7" applyFont="1" applyFill="1" applyAlignment="1">
      <alignment horizontal="left" vertical="top"/>
    </xf>
    <xf numFmtId="0" fontId="49" fillId="10" borderId="0" xfId="7" applyFont="1" applyFill="1" applyAlignment="1">
      <alignment horizontal="center" vertical="center" wrapText="1"/>
    </xf>
    <xf numFmtId="0" fontId="49" fillId="10" borderId="15" xfId="7" applyFont="1" applyFill="1" applyBorder="1" applyAlignment="1">
      <alignment horizontal="center" vertical="center" wrapText="1"/>
    </xf>
    <xf numFmtId="0" fontId="49" fillId="10" borderId="17" xfId="7" applyFont="1" applyFill="1" applyBorder="1" applyAlignment="1">
      <alignment horizontal="center" vertical="center" wrapText="1"/>
    </xf>
    <xf numFmtId="0" fontId="27" fillId="10" borderId="0" xfId="0" applyFont="1" applyFill="1" applyAlignment="1">
      <alignment vertical="top"/>
    </xf>
    <xf numFmtId="0" fontId="27" fillId="10" borderId="0" xfId="0" applyFont="1" applyFill="1"/>
    <xf numFmtId="0" fontId="5" fillId="10" borderId="1" xfId="0" applyFont="1" applyFill="1" applyBorder="1" applyAlignment="1">
      <alignment horizontal="left" vertical="center" wrapText="1"/>
    </xf>
    <xf numFmtId="0" fontId="5" fillId="10" borderId="10"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10"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10" xfId="0" applyFont="1" applyFill="1" applyBorder="1" applyAlignment="1">
      <alignment horizontal="center" vertical="center"/>
    </xf>
    <xf numFmtId="0" fontId="5" fillId="10" borderId="0" xfId="0" applyFont="1" applyFill="1" applyAlignment="1">
      <alignment horizontal="center" vertical="center"/>
    </xf>
    <xf numFmtId="0" fontId="27" fillId="10" borderId="0" xfId="0" applyFont="1" applyFill="1" applyAlignment="1">
      <alignment vertical="top" wrapText="1"/>
    </xf>
    <xf numFmtId="0" fontId="5" fillId="10" borderId="10" xfId="0" applyFont="1" applyFill="1" applyBorder="1" applyAlignment="1">
      <alignment horizontal="right" vertical="center"/>
    </xf>
    <xf numFmtId="0" fontId="5" fillId="10" borderId="0" xfId="0" applyFont="1" applyFill="1" applyAlignment="1">
      <alignment horizontal="right" vertical="center"/>
    </xf>
    <xf numFmtId="0" fontId="28" fillId="10" borderId="0" xfId="0" applyFont="1" applyFill="1" applyAlignment="1">
      <alignment vertical="center"/>
    </xf>
    <xf numFmtId="0" fontId="33" fillId="10" borderId="0" xfId="0" applyFont="1" applyFill="1" applyAlignment="1">
      <alignment vertical="center"/>
    </xf>
    <xf numFmtId="0" fontId="33" fillId="10" borderId="11" xfId="0" applyFont="1" applyFill="1" applyBorder="1" applyAlignment="1">
      <alignment vertical="center"/>
    </xf>
    <xf numFmtId="0" fontId="5" fillId="10" borderId="0" xfId="0" applyFont="1" applyFill="1" applyAlignment="1">
      <alignment vertical="center"/>
    </xf>
    <xf numFmtId="0" fontId="42" fillId="11" borderId="3" xfId="4"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5" fillId="10" borderId="11"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10"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11" xfId="0" applyFont="1" applyFill="1" applyBorder="1" applyAlignment="1">
      <alignment horizontal="center" vertical="center"/>
    </xf>
    <xf numFmtId="0" fontId="42" fillId="11" borderId="3" xfId="4" applyFill="1" applyBorder="1" applyAlignment="1" applyProtection="1">
      <alignment vertical="center"/>
      <protection locked="0"/>
    </xf>
    <xf numFmtId="0" fontId="5"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17" fillId="0" borderId="14"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4" xfId="0" applyFont="1" applyFill="1" applyBorder="1" applyAlignment="1">
      <alignment horizontal="center" vertical="center"/>
    </xf>
    <xf numFmtId="0" fontId="0" fillId="0" borderId="14" xfId="0" applyBorder="1" applyAlignment="1">
      <alignment horizontal="center" vertical="center"/>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0" borderId="14" xfId="0" applyFont="1" applyBorder="1" applyAlignment="1">
      <alignment horizontal="left" vertical="center" wrapText="1" indent="1"/>
    </xf>
    <xf numFmtId="0" fontId="4" fillId="3" borderId="14" xfId="3" applyFont="1" applyFill="1" applyBorder="1" applyAlignment="1">
      <alignment horizontal="center" vertical="center" wrapText="1"/>
    </xf>
    <xf numFmtId="0" fontId="18" fillId="3" borderId="14"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0" fillId="0" borderId="14" xfId="0" applyFont="1" applyBorder="1" applyAlignment="1">
      <alignment horizontal="left" vertical="center" wrapText="1"/>
    </xf>
    <xf numFmtId="0" fontId="5" fillId="9" borderId="14" xfId="0" applyFont="1" applyFill="1" applyBorder="1" applyAlignment="1">
      <alignment horizontal="left" vertical="center" wrapText="1" indent="1"/>
    </xf>
    <xf numFmtId="0" fontId="12" fillId="4" borderId="14" xfId="0" applyFont="1" applyFill="1" applyBorder="1" applyAlignment="1">
      <alignment vertical="center" wrapText="1"/>
    </xf>
    <xf numFmtId="0" fontId="12" fillId="9" borderId="14" xfId="0" applyFont="1" applyFill="1" applyBorder="1" applyAlignment="1">
      <alignment horizontal="left" vertical="center" wrapText="1"/>
    </xf>
    <xf numFmtId="0" fontId="12" fillId="0" borderId="14" xfId="0" applyFont="1" applyBorder="1" applyAlignment="1">
      <alignment horizontal="left" vertical="center" wrapText="1" indent="1"/>
    </xf>
    <xf numFmtId="0" fontId="4" fillId="9" borderId="14" xfId="0" applyFont="1" applyFill="1" applyBorder="1" applyAlignment="1">
      <alignment horizontal="left" vertical="center" wrapText="1" indent="1"/>
    </xf>
    <xf numFmtId="0" fontId="5" fillId="9" borderId="1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4"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4" xfId="0" applyFont="1" applyFill="1" applyBorder="1" applyAlignment="1">
      <alignment vertical="center" wrapText="1"/>
    </xf>
    <xf numFmtId="0" fontId="4" fillId="0" borderId="14" xfId="0" applyFont="1" applyBorder="1" applyAlignment="1">
      <alignment horizontal="left" vertical="center" wrapText="1"/>
    </xf>
    <xf numFmtId="0" fontId="5" fillId="10" borderId="14"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0" fillId="0" borderId="14" xfId="0" applyFont="1" applyBorder="1" applyAlignment="1">
      <alignment horizontal="left" vertical="center" wrapText="1" indent="2"/>
    </xf>
    <xf numFmtId="0" fontId="0" fillId="0" borderId="2" xfId="0" applyBorder="1" applyAlignment="1">
      <alignment horizontal="right"/>
    </xf>
    <xf numFmtId="0" fontId="18" fillId="3" borderId="14" xfId="3" applyFont="1" applyFill="1" applyBorder="1" applyAlignment="1">
      <alignment horizontal="center" vertical="center" wrapText="1"/>
    </xf>
    <xf numFmtId="0" fontId="12" fillId="7" borderId="14" xfId="0" applyFont="1" applyFill="1" applyBorder="1" applyAlignment="1">
      <alignment horizontal="left" vertical="center" shrinkToFit="1"/>
    </xf>
    <xf numFmtId="0" fontId="12" fillId="0" borderId="14" xfId="0" applyFont="1" applyBorder="1" applyAlignment="1">
      <alignment horizontal="left" vertical="center" wrapText="1"/>
    </xf>
    <xf numFmtId="0" fontId="5" fillId="7" borderId="14"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4" xfId="0" applyFont="1" applyBorder="1" applyAlignment="1">
      <alignment horizontal="left" vertical="center" wrapText="1"/>
    </xf>
    <xf numFmtId="0" fontId="18" fillId="9"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xf numFmtId="3" fontId="9" fillId="3" borderId="14" xfId="0" applyNumberFormat="1" applyFont="1" applyFill="1" applyBorder="1" applyAlignment="1">
      <alignment horizontal="center" vertical="center" wrapText="1"/>
    </xf>
    <xf numFmtId="3" fontId="3" fillId="0" borderId="14" xfId="0" applyNumberFormat="1" applyFont="1" applyBorder="1"/>
    <xf numFmtId="49" fontId="9" fillId="3" borderId="14" xfId="0" applyNumberFormat="1" applyFont="1" applyFill="1" applyBorder="1" applyAlignment="1">
      <alignment horizontal="center" vertical="center" wrapText="1"/>
    </xf>
    <xf numFmtId="0" fontId="19" fillId="6" borderId="14" xfId="0" applyFont="1" applyFill="1" applyBorder="1" applyAlignment="1">
      <alignment horizontal="left" vertical="center"/>
    </xf>
    <xf numFmtId="0" fontId="21" fillId="6" borderId="14" xfId="0" applyFont="1" applyFill="1" applyBorder="1" applyAlignment="1">
      <alignment vertical="center"/>
    </xf>
    <xf numFmtId="0" fontId="3" fillId="0" borderId="14" xfId="0" applyFont="1" applyBorder="1" applyAlignment="1">
      <alignment vertical="center"/>
    </xf>
    <xf numFmtId="0" fontId="18" fillId="0" borderId="14" xfId="0" applyFont="1" applyBorder="1" applyAlignment="1">
      <alignment horizontal="left" vertical="center" wrapText="1"/>
    </xf>
    <xf numFmtId="0" fontId="19" fillId="9" borderId="14" xfId="0" applyFont="1" applyFill="1" applyBorder="1" applyAlignment="1">
      <alignment horizontal="left" vertical="center" wrapText="1"/>
    </xf>
    <xf numFmtId="0" fontId="49" fillId="10" borderId="0" xfId="7" applyFont="1" applyFill="1" applyAlignment="1">
      <alignment wrapText="1"/>
    </xf>
  </cellXfs>
  <cellStyles count="10">
    <cellStyle name="Comma 2" xfId="9" xr:uid="{A9612E02-AD6E-4CAE-B7E7-219A9EC4E406}"/>
    <cellStyle name="Hyperlink" xfId="4" builtinId="8"/>
    <cellStyle name="Hyperlink 2" xfId="2" xr:uid="{00000000-0005-0000-0000-000000000000}"/>
    <cellStyle name="Normal" xfId="0" builtinId="0"/>
    <cellStyle name="Normal 2" xfId="3" xr:uid="{00000000-0005-0000-0000-000002000000}"/>
    <cellStyle name="Normal 2 2" xfId="7" xr:uid="{B0066066-7345-4D38-8FE1-711D82324A64}"/>
    <cellStyle name="Normal 3" xfId="5" xr:uid="{5881D521-7647-4042-8327-D91045CB3809}"/>
    <cellStyle name="Normal 4" xfId="8" xr:uid="{5C3968EB-3F41-4BAB-9496-E7A3AAA3C91A}"/>
    <cellStyle name="Normal_Bilanca, RDG" xfId="6" xr:uid="{B57C4092-E57C-465A-BE5B-4EFFA8551702}"/>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vana.mr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view="pageBreakPreview" topLeftCell="A63" zoomScaleNormal="100" zoomScaleSheetLayoutView="100" workbookViewId="0">
      <selection activeCell="C77" sqref="C77:J77"/>
    </sheetView>
  </sheetViews>
  <sheetFormatPr defaultRowHeight="12.75"/>
  <cols>
    <col min="9" max="9" width="15.28515625" customWidth="1"/>
  </cols>
  <sheetData>
    <row r="1" spans="1:10" ht="15.75">
      <c r="A1" s="187"/>
      <c r="B1" s="188"/>
      <c r="C1" s="188"/>
      <c r="D1" s="8"/>
      <c r="E1" s="8"/>
      <c r="F1" s="8"/>
      <c r="G1" s="8"/>
      <c r="H1" s="8"/>
      <c r="I1" s="8"/>
      <c r="J1" s="9"/>
    </row>
    <row r="2" spans="1:10" ht="14.45" customHeight="1">
      <c r="A2" s="189" t="s">
        <v>0</v>
      </c>
      <c r="B2" s="190"/>
      <c r="C2" s="190"/>
      <c r="D2" s="190"/>
      <c r="E2" s="190"/>
      <c r="F2" s="190"/>
      <c r="G2" s="190"/>
      <c r="H2" s="190"/>
      <c r="I2" s="190"/>
      <c r="J2" s="191"/>
    </row>
    <row r="3" spans="1:10" ht="15">
      <c r="A3" s="32"/>
      <c r="B3" s="33"/>
      <c r="C3" s="33"/>
      <c r="D3" s="33"/>
      <c r="E3" s="33"/>
      <c r="F3" s="33"/>
      <c r="G3" s="33"/>
      <c r="H3" s="33"/>
      <c r="I3" s="33"/>
      <c r="J3" s="34"/>
    </row>
    <row r="4" spans="1:10" ht="33.6" customHeight="1">
      <c r="A4" s="192" t="s">
        <v>1</v>
      </c>
      <c r="B4" s="193"/>
      <c r="C4" s="193"/>
      <c r="D4" s="193"/>
      <c r="E4" s="194">
        <v>45658</v>
      </c>
      <c r="F4" s="195"/>
      <c r="G4" s="40" t="s">
        <v>2</v>
      </c>
      <c r="H4" s="194">
        <v>46022</v>
      </c>
      <c r="I4" s="195"/>
      <c r="J4" s="10"/>
    </row>
    <row r="5" spans="1:10" s="45" customFormat="1" ht="10.15" customHeight="1">
      <c r="A5" s="196"/>
      <c r="B5" s="197"/>
      <c r="C5" s="197"/>
      <c r="D5" s="197"/>
      <c r="E5" s="197"/>
      <c r="F5" s="197"/>
      <c r="G5" s="197"/>
      <c r="H5" s="197"/>
      <c r="I5" s="197"/>
      <c r="J5" s="198"/>
    </row>
    <row r="6" spans="1:10" ht="20.45" customHeight="1">
      <c r="A6" s="35"/>
      <c r="B6" s="46" t="s">
        <v>3</v>
      </c>
      <c r="C6" s="36"/>
      <c r="D6" s="36"/>
      <c r="E6" s="58">
        <v>2025</v>
      </c>
      <c r="F6" s="47"/>
      <c r="G6" s="40"/>
      <c r="H6" s="47"/>
      <c r="I6" s="47"/>
      <c r="J6" s="19"/>
    </row>
    <row r="7" spans="1:10" s="49" customFormat="1" ht="10.9" customHeight="1">
      <c r="A7" s="35"/>
      <c r="B7" s="36"/>
      <c r="C7" s="36"/>
      <c r="D7" s="36"/>
      <c r="E7" s="48"/>
      <c r="F7" s="48"/>
      <c r="G7" s="40"/>
      <c r="H7" s="48"/>
      <c r="I7" s="48"/>
      <c r="J7" s="19"/>
    </row>
    <row r="8" spans="1:10" ht="37.9" customHeight="1">
      <c r="A8" s="200" t="s">
        <v>4</v>
      </c>
      <c r="B8" s="201"/>
      <c r="C8" s="201"/>
      <c r="D8" s="201"/>
      <c r="E8" s="201"/>
      <c r="F8" s="201"/>
      <c r="G8" s="201"/>
      <c r="H8" s="201"/>
      <c r="I8" s="201"/>
      <c r="J8" s="11"/>
    </row>
    <row r="9" spans="1:10" ht="14.25">
      <c r="A9" s="12"/>
      <c r="B9" s="29"/>
      <c r="C9" s="29"/>
      <c r="D9" s="29"/>
      <c r="E9" s="199"/>
      <c r="F9" s="199"/>
      <c r="G9" s="153"/>
      <c r="H9" s="153"/>
      <c r="I9" s="38"/>
      <c r="J9" s="39"/>
    </row>
    <row r="10" spans="1:10" ht="25.9" customHeight="1">
      <c r="A10" s="167" t="s">
        <v>5</v>
      </c>
      <c r="B10" s="168"/>
      <c r="C10" s="179" t="s">
        <v>444</v>
      </c>
      <c r="D10" s="180"/>
      <c r="E10" s="30"/>
      <c r="F10" s="202" t="s">
        <v>6</v>
      </c>
      <c r="G10" s="203"/>
      <c r="H10" s="162" t="s">
        <v>448</v>
      </c>
      <c r="I10" s="163"/>
      <c r="J10" s="13"/>
    </row>
    <row r="11" spans="1:10" ht="15.6" customHeight="1">
      <c r="A11" s="12"/>
      <c r="B11" s="29"/>
      <c r="C11" s="29"/>
      <c r="D11" s="29"/>
      <c r="E11" s="186"/>
      <c r="F11" s="186"/>
      <c r="G11" s="186"/>
      <c r="H11" s="186"/>
      <c r="I11" s="31"/>
      <c r="J11" s="13"/>
    </row>
    <row r="12" spans="1:10" ht="21" customHeight="1">
      <c r="A12" s="155" t="s">
        <v>7</v>
      </c>
      <c r="B12" s="168"/>
      <c r="C12" s="179" t="s">
        <v>445</v>
      </c>
      <c r="D12" s="180"/>
      <c r="E12" s="185"/>
      <c r="F12" s="186"/>
      <c r="G12" s="186"/>
      <c r="H12" s="186"/>
      <c r="I12" s="31"/>
      <c r="J12" s="13"/>
    </row>
    <row r="13" spans="1:10" ht="10.9" customHeight="1">
      <c r="A13" s="30"/>
      <c r="B13" s="31"/>
      <c r="C13" s="29"/>
      <c r="D13" s="29"/>
      <c r="E13" s="153"/>
      <c r="F13" s="153"/>
      <c r="G13" s="153"/>
      <c r="H13" s="153"/>
      <c r="I13" s="29"/>
      <c r="J13" s="14"/>
    </row>
    <row r="14" spans="1:10" ht="22.9" customHeight="1">
      <c r="A14" s="155" t="s">
        <v>8</v>
      </c>
      <c r="B14" s="178"/>
      <c r="C14" s="179" t="s">
        <v>446</v>
      </c>
      <c r="D14" s="180"/>
      <c r="E14" s="184"/>
      <c r="F14" s="169"/>
      <c r="G14" s="44" t="s">
        <v>9</v>
      </c>
      <c r="H14" s="162" t="s">
        <v>449</v>
      </c>
      <c r="I14" s="163"/>
      <c r="J14" s="41"/>
    </row>
    <row r="15" spans="1:10" ht="14.45" customHeight="1">
      <c r="A15" s="30"/>
      <c r="B15" s="31"/>
      <c r="C15" s="29"/>
      <c r="D15" s="29"/>
      <c r="E15" s="153"/>
      <c r="F15" s="153"/>
      <c r="G15" s="153"/>
      <c r="H15" s="153"/>
      <c r="I15" s="29"/>
      <c r="J15" s="14"/>
    </row>
    <row r="16" spans="1:10" ht="13.15" customHeight="1">
      <c r="A16" s="155" t="s">
        <v>10</v>
      </c>
      <c r="B16" s="178"/>
      <c r="C16" s="179" t="s">
        <v>447</v>
      </c>
      <c r="D16" s="180"/>
      <c r="E16" s="37"/>
      <c r="F16" s="37"/>
      <c r="G16" s="37"/>
      <c r="H16" s="37"/>
      <c r="I16" s="37"/>
      <c r="J16" s="41"/>
    </row>
    <row r="17" spans="1:10" ht="14.45" customHeight="1">
      <c r="A17" s="181"/>
      <c r="B17" s="182"/>
      <c r="C17" s="182"/>
      <c r="D17" s="182"/>
      <c r="E17" s="182"/>
      <c r="F17" s="182"/>
      <c r="G17" s="182"/>
      <c r="H17" s="182"/>
      <c r="I17" s="182"/>
      <c r="J17" s="183"/>
    </row>
    <row r="18" spans="1:10">
      <c r="A18" s="167" t="s">
        <v>11</v>
      </c>
      <c r="B18" s="168"/>
      <c r="C18" s="157" t="s">
        <v>450</v>
      </c>
      <c r="D18" s="158"/>
      <c r="E18" s="158"/>
      <c r="F18" s="158"/>
      <c r="G18" s="158"/>
      <c r="H18" s="158"/>
      <c r="I18" s="158"/>
      <c r="J18" s="159"/>
    </row>
    <row r="19" spans="1:10" ht="14.25">
      <c r="A19" s="12"/>
      <c r="B19" s="29"/>
      <c r="C19" s="43"/>
      <c r="D19" s="29"/>
      <c r="E19" s="153"/>
      <c r="F19" s="153"/>
      <c r="G19" s="153"/>
      <c r="H19" s="153"/>
      <c r="I19" s="29"/>
      <c r="J19" s="14"/>
    </row>
    <row r="20" spans="1:10" ht="14.25">
      <c r="A20" s="167" t="s">
        <v>12</v>
      </c>
      <c r="B20" s="168"/>
      <c r="C20" s="162">
        <v>10000</v>
      </c>
      <c r="D20" s="163"/>
      <c r="E20" s="153"/>
      <c r="F20" s="153"/>
      <c r="G20" s="157" t="s">
        <v>451</v>
      </c>
      <c r="H20" s="158"/>
      <c r="I20" s="158"/>
      <c r="J20" s="159"/>
    </row>
    <row r="21" spans="1:10" ht="14.25">
      <c r="A21" s="12"/>
      <c r="B21" s="29"/>
      <c r="C21" s="29"/>
      <c r="D21" s="29"/>
      <c r="E21" s="153"/>
      <c r="F21" s="153"/>
      <c r="G21" s="153"/>
      <c r="H21" s="153"/>
      <c r="I21" s="29"/>
      <c r="J21" s="14"/>
    </row>
    <row r="22" spans="1:10">
      <c r="A22" s="167" t="s">
        <v>13</v>
      </c>
      <c r="B22" s="168"/>
      <c r="C22" s="157" t="s">
        <v>555</v>
      </c>
      <c r="D22" s="158"/>
      <c r="E22" s="158"/>
      <c r="F22" s="158"/>
      <c r="G22" s="158"/>
      <c r="H22" s="158"/>
      <c r="I22" s="158"/>
      <c r="J22" s="159"/>
    </row>
    <row r="23" spans="1:10" ht="14.25">
      <c r="A23" s="12"/>
      <c r="B23" s="29"/>
      <c r="C23" s="29"/>
      <c r="D23" s="29"/>
      <c r="E23" s="153"/>
      <c r="F23" s="153"/>
      <c r="G23" s="153"/>
      <c r="H23" s="153"/>
      <c r="I23" s="29"/>
      <c r="J23" s="14"/>
    </row>
    <row r="24" spans="1:10" ht="14.25">
      <c r="A24" s="167" t="s">
        <v>14</v>
      </c>
      <c r="B24" s="168"/>
      <c r="C24" s="173" t="s">
        <v>452</v>
      </c>
      <c r="D24" s="174"/>
      <c r="E24" s="174"/>
      <c r="F24" s="174"/>
      <c r="G24" s="174"/>
      <c r="H24" s="174"/>
      <c r="I24" s="174"/>
      <c r="J24" s="175"/>
    </row>
    <row r="25" spans="1:10" ht="14.25">
      <c r="A25" s="12"/>
      <c r="B25" s="29"/>
      <c r="C25" s="43"/>
      <c r="D25" s="29"/>
      <c r="E25" s="153"/>
      <c r="F25" s="153"/>
      <c r="G25" s="153"/>
      <c r="H25" s="153"/>
      <c r="I25" s="29"/>
      <c r="J25" s="14"/>
    </row>
    <row r="26" spans="1:10" ht="14.25">
      <c r="A26" s="167" t="s">
        <v>15</v>
      </c>
      <c r="B26" s="168"/>
      <c r="C26" s="173" t="s">
        <v>453</v>
      </c>
      <c r="D26" s="174"/>
      <c r="E26" s="174"/>
      <c r="F26" s="174"/>
      <c r="G26" s="174"/>
      <c r="H26" s="174"/>
      <c r="I26" s="174"/>
      <c r="J26" s="175"/>
    </row>
    <row r="27" spans="1:10" ht="13.9" customHeight="1">
      <c r="A27" s="12"/>
      <c r="B27" s="29"/>
      <c r="C27" s="43"/>
      <c r="D27" s="29"/>
      <c r="E27" s="153"/>
      <c r="F27" s="153"/>
      <c r="G27" s="153"/>
      <c r="H27" s="153"/>
      <c r="I27" s="29"/>
      <c r="J27" s="14"/>
    </row>
    <row r="28" spans="1:10" ht="22.9" customHeight="1">
      <c r="A28" s="155" t="s">
        <v>16</v>
      </c>
      <c r="B28" s="168"/>
      <c r="C28" s="25">
        <v>609</v>
      </c>
      <c r="D28" s="15"/>
      <c r="E28" s="172"/>
      <c r="F28" s="172"/>
      <c r="G28" s="172"/>
      <c r="H28" s="172"/>
      <c r="I28" s="176"/>
      <c r="J28" s="177"/>
    </row>
    <row r="29" spans="1:10" ht="14.25">
      <c r="A29" s="12"/>
      <c r="B29" s="29"/>
      <c r="C29" s="29"/>
      <c r="D29" s="29"/>
      <c r="E29" s="153"/>
      <c r="F29" s="153"/>
      <c r="G29" s="153"/>
      <c r="H29" s="153"/>
      <c r="I29" s="29"/>
      <c r="J29" s="14"/>
    </row>
    <row r="30" spans="1:10" ht="15">
      <c r="A30" s="167" t="s">
        <v>17</v>
      </c>
      <c r="B30" s="168"/>
      <c r="C30" s="57" t="s">
        <v>19</v>
      </c>
      <c r="D30" s="164" t="s">
        <v>18</v>
      </c>
      <c r="E30" s="165"/>
      <c r="F30" s="165"/>
      <c r="G30" s="165"/>
      <c r="H30" s="50" t="s">
        <v>19</v>
      </c>
      <c r="I30" s="51" t="s">
        <v>20</v>
      </c>
      <c r="J30" s="52"/>
    </row>
    <row r="31" spans="1:10">
      <c r="A31" s="167"/>
      <c r="B31" s="168"/>
      <c r="C31" s="16"/>
      <c r="D31" s="40"/>
      <c r="E31" s="169"/>
      <c r="F31" s="169"/>
      <c r="G31" s="169"/>
      <c r="H31" s="169"/>
      <c r="I31" s="170"/>
      <c r="J31" s="171"/>
    </row>
    <row r="32" spans="1:10">
      <c r="A32" s="167" t="s">
        <v>21</v>
      </c>
      <c r="B32" s="168"/>
      <c r="C32" s="25" t="s">
        <v>24</v>
      </c>
      <c r="D32" s="164" t="s">
        <v>22</v>
      </c>
      <c r="E32" s="165"/>
      <c r="F32" s="165"/>
      <c r="G32" s="165"/>
      <c r="H32" s="53" t="s">
        <v>23</v>
      </c>
      <c r="I32" s="54" t="s">
        <v>24</v>
      </c>
      <c r="J32" s="55"/>
    </row>
    <row r="33" spans="1:10" ht="14.25">
      <c r="A33" s="12"/>
      <c r="B33" s="29"/>
      <c r="C33" s="29"/>
      <c r="D33" s="29"/>
      <c r="E33" s="153"/>
      <c r="F33" s="153"/>
      <c r="G33" s="153"/>
      <c r="H33" s="153"/>
      <c r="I33" s="29"/>
      <c r="J33" s="14"/>
    </row>
    <row r="34" spans="1:10">
      <c r="A34" s="164" t="s">
        <v>25</v>
      </c>
      <c r="B34" s="165"/>
      <c r="C34" s="165"/>
      <c r="D34" s="165"/>
      <c r="E34" s="165" t="s">
        <v>26</v>
      </c>
      <c r="F34" s="165"/>
      <c r="G34" s="165"/>
      <c r="H34" s="165"/>
      <c r="I34" s="165"/>
      <c r="J34" s="17" t="s">
        <v>27</v>
      </c>
    </row>
    <row r="35" spans="1:10" ht="14.25">
      <c r="A35" s="12"/>
      <c r="B35" s="29"/>
      <c r="C35" s="29"/>
      <c r="D35" s="29"/>
      <c r="E35" s="153"/>
      <c r="F35" s="153"/>
      <c r="G35" s="153"/>
      <c r="H35" s="153"/>
      <c r="I35" s="29"/>
      <c r="J35" s="39"/>
    </row>
    <row r="36" spans="1:10">
      <c r="A36" s="91"/>
      <c r="B36" s="92"/>
      <c r="C36" s="92"/>
      <c r="D36" s="93"/>
      <c r="E36" s="91"/>
      <c r="F36" s="92"/>
      <c r="G36" s="92"/>
      <c r="H36" s="92"/>
      <c r="I36" s="94"/>
      <c r="J36" s="95"/>
    </row>
    <row r="37" spans="1:10" ht="14.25">
      <c r="A37" s="12"/>
      <c r="B37" s="29"/>
      <c r="C37" s="43"/>
      <c r="D37" s="166"/>
      <c r="E37" s="166"/>
      <c r="F37" s="166"/>
      <c r="G37" s="166"/>
      <c r="H37" s="166"/>
      <c r="I37" s="166"/>
      <c r="J37" s="14"/>
    </row>
    <row r="38" spans="1:10">
      <c r="A38" s="91"/>
      <c r="B38" s="92"/>
      <c r="C38" s="92"/>
      <c r="D38" s="93"/>
      <c r="E38" s="91"/>
      <c r="F38" s="92"/>
      <c r="G38" s="92"/>
      <c r="H38" s="92"/>
      <c r="I38" s="94"/>
      <c r="J38" s="95"/>
    </row>
    <row r="39" spans="1:10" ht="14.25">
      <c r="A39" s="12"/>
      <c r="B39" s="29"/>
      <c r="C39" s="43"/>
      <c r="D39" s="42"/>
      <c r="E39" s="166"/>
      <c r="F39" s="166"/>
      <c r="G39" s="166"/>
      <c r="H39" s="166"/>
      <c r="I39" s="31"/>
      <c r="J39" s="14"/>
    </row>
    <row r="40" spans="1:10">
      <c r="A40" s="91"/>
      <c r="B40" s="92"/>
      <c r="C40" s="92"/>
      <c r="D40" s="93"/>
      <c r="E40" s="91"/>
      <c r="F40" s="92"/>
      <c r="G40" s="92"/>
      <c r="H40" s="92"/>
      <c r="I40" s="94"/>
      <c r="J40" s="95"/>
    </row>
    <row r="41" spans="1:10" ht="14.25">
      <c r="A41" s="12"/>
      <c r="B41" s="29"/>
      <c r="C41" s="43"/>
      <c r="D41" s="42"/>
      <c r="E41" s="42"/>
      <c r="F41" s="42"/>
      <c r="G41" s="42"/>
      <c r="H41" s="42"/>
      <c r="I41" s="31"/>
      <c r="J41" s="14"/>
    </row>
    <row r="42" spans="1:10">
      <c r="A42" s="91"/>
      <c r="B42" s="92"/>
      <c r="C42" s="92"/>
      <c r="D42" s="93"/>
      <c r="E42" s="91"/>
      <c r="F42" s="92"/>
      <c r="G42" s="92"/>
      <c r="H42" s="92"/>
      <c r="I42" s="94"/>
      <c r="J42" s="95"/>
    </row>
    <row r="43" spans="1:10" ht="14.25">
      <c r="A43" s="18"/>
      <c r="B43" s="43"/>
      <c r="C43" s="152"/>
      <c r="D43" s="152"/>
      <c r="E43" s="153"/>
      <c r="F43" s="153"/>
      <c r="G43" s="152"/>
      <c r="H43" s="152"/>
      <c r="I43" s="152"/>
      <c r="J43" s="14"/>
    </row>
    <row r="44" spans="1:10">
      <c r="A44" s="91"/>
      <c r="B44" s="92"/>
      <c r="C44" s="92"/>
      <c r="D44" s="93"/>
      <c r="E44" s="91"/>
      <c r="F44" s="92"/>
      <c r="G44" s="92"/>
      <c r="H44" s="92"/>
      <c r="I44" s="94"/>
      <c r="J44" s="95"/>
    </row>
    <row r="45" spans="1:10" ht="14.25">
      <c r="A45" s="96"/>
      <c r="B45" s="97"/>
      <c r="C45" s="97"/>
      <c r="D45" s="98"/>
      <c r="E45" s="99"/>
      <c r="F45" s="99"/>
      <c r="G45" s="97"/>
      <c r="H45" s="97"/>
      <c r="I45" s="98"/>
      <c r="J45" s="100"/>
    </row>
    <row r="46" spans="1:10">
      <c r="A46" s="91"/>
      <c r="B46" s="92"/>
      <c r="C46" s="92"/>
      <c r="D46" s="93"/>
      <c r="E46" s="91"/>
      <c r="F46" s="92"/>
      <c r="G46" s="92"/>
      <c r="H46" s="92"/>
      <c r="I46" s="94"/>
      <c r="J46" s="95"/>
    </row>
    <row r="47" spans="1:10">
      <c r="A47" s="101"/>
      <c r="B47" s="102"/>
      <c r="C47" s="102"/>
      <c r="D47" s="102"/>
      <c r="E47" s="102"/>
      <c r="F47" s="102"/>
      <c r="G47" s="102"/>
      <c r="H47" s="102"/>
      <c r="I47" s="102"/>
      <c r="J47" s="103"/>
    </row>
    <row r="48" spans="1:10">
      <c r="A48" s="91"/>
      <c r="B48" s="92"/>
      <c r="C48" s="92"/>
      <c r="D48" s="93"/>
      <c r="E48" s="91"/>
      <c r="F48" s="92"/>
      <c r="G48" s="92"/>
      <c r="H48" s="92"/>
      <c r="I48" s="94"/>
      <c r="J48" s="95"/>
    </row>
    <row r="49" spans="1:10">
      <c r="A49" s="101"/>
      <c r="B49" s="102"/>
      <c r="C49" s="102"/>
      <c r="D49" s="102"/>
      <c r="E49" s="102"/>
      <c r="F49" s="102"/>
      <c r="G49" s="102"/>
      <c r="H49" s="102"/>
      <c r="I49" s="102"/>
      <c r="J49" s="103"/>
    </row>
    <row r="50" spans="1:10">
      <c r="A50" s="91"/>
      <c r="B50" s="92"/>
      <c r="C50" s="92"/>
      <c r="D50" s="92"/>
      <c r="E50" s="92"/>
      <c r="F50" s="92"/>
      <c r="G50" s="92"/>
      <c r="H50" s="92"/>
      <c r="I50" s="94"/>
      <c r="J50" s="95"/>
    </row>
    <row r="51" spans="1:10">
      <c r="A51" s="101"/>
      <c r="B51" s="102"/>
      <c r="C51" s="102"/>
      <c r="D51" s="102"/>
      <c r="E51" s="102"/>
      <c r="F51" s="102"/>
      <c r="G51" s="102"/>
      <c r="H51" s="102"/>
      <c r="I51" s="102"/>
      <c r="J51" s="103"/>
    </row>
    <row r="52" spans="1:10">
      <c r="A52" s="91"/>
      <c r="B52" s="92"/>
      <c r="C52" s="92"/>
      <c r="D52" s="93"/>
      <c r="E52" s="91"/>
      <c r="F52" s="92"/>
      <c r="G52" s="92"/>
      <c r="H52" s="92"/>
      <c r="I52" s="94"/>
      <c r="J52" s="95"/>
    </row>
    <row r="53" spans="1:10">
      <c r="A53" s="101"/>
      <c r="B53" s="102"/>
      <c r="C53" s="102"/>
      <c r="D53" s="102"/>
      <c r="E53" s="102"/>
      <c r="F53" s="102"/>
      <c r="G53" s="102"/>
      <c r="H53" s="102"/>
      <c r="I53" s="102"/>
      <c r="J53" s="103"/>
    </row>
    <row r="54" spans="1:10">
      <c r="A54" s="91"/>
      <c r="B54" s="92"/>
      <c r="C54" s="92"/>
      <c r="D54" s="93"/>
      <c r="E54" s="91"/>
      <c r="F54" s="92"/>
      <c r="G54" s="92"/>
      <c r="H54" s="92"/>
      <c r="I54" s="94"/>
      <c r="J54" s="95"/>
    </row>
    <row r="55" spans="1:10">
      <c r="A55" s="101"/>
      <c r="B55" s="102"/>
      <c r="C55" s="102"/>
      <c r="D55" s="102"/>
      <c r="E55" s="102"/>
      <c r="F55" s="102"/>
      <c r="G55" s="102"/>
      <c r="H55" s="102"/>
      <c r="I55" s="102"/>
      <c r="J55" s="103"/>
    </row>
    <row r="56" spans="1:10">
      <c r="A56" s="91"/>
      <c r="B56" s="92"/>
      <c r="C56" s="92"/>
      <c r="D56" s="92"/>
      <c r="E56" s="92"/>
      <c r="F56" s="92"/>
      <c r="G56" s="92"/>
      <c r="H56" s="92"/>
      <c r="I56" s="94"/>
      <c r="J56" s="95"/>
    </row>
    <row r="57" spans="1:10">
      <c r="A57" s="101"/>
      <c r="B57" s="102"/>
      <c r="C57" s="102"/>
      <c r="D57" s="102"/>
      <c r="E57" s="102"/>
      <c r="F57" s="102"/>
      <c r="G57" s="102"/>
      <c r="H57" s="102"/>
      <c r="I57" s="102"/>
      <c r="J57" s="103"/>
    </row>
    <row r="58" spans="1:10">
      <c r="A58" s="91"/>
      <c r="B58" s="92"/>
      <c r="C58" s="92"/>
      <c r="D58" s="93"/>
      <c r="E58" s="91"/>
      <c r="F58" s="92"/>
      <c r="G58" s="92"/>
      <c r="H58" s="92"/>
      <c r="I58" s="94"/>
      <c r="J58" s="95"/>
    </row>
    <row r="59" spans="1:10">
      <c r="A59" s="101"/>
      <c r="B59" s="102"/>
      <c r="C59" s="102"/>
      <c r="D59" s="102"/>
      <c r="E59" s="102"/>
      <c r="F59" s="102"/>
      <c r="G59" s="102"/>
      <c r="H59" s="102"/>
      <c r="I59" s="102"/>
      <c r="J59" s="103"/>
    </row>
    <row r="60" spans="1:10">
      <c r="A60" s="104"/>
      <c r="B60" s="105"/>
      <c r="C60" s="105"/>
      <c r="D60" s="106"/>
      <c r="E60" s="91"/>
      <c r="F60" s="92"/>
      <c r="G60" s="92"/>
      <c r="H60" s="92"/>
      <c r="I60" s="107"/>
      <c r="J60" s="108"/>
    </row>
    <row r="61" spans="1:10">
      <c r="A61" s="101"/>
      <c r="B61" s="102"/>
      <c r="C61" s="102"/>
      <c r="D61" s="102"/>
      <c r="E61" s="102"/>
      <c r="F61" s="102"/>
      <c r="G61" s="102"/>
      <c r="H61" s="102"/>
      <c r="I61" s="102"/>
      <c r="J61" s="103"/>
    </row>
    <row r="62" spans="1:10">
      <c r="A62" s="91"/>
      <c r="B62" s="92"/>
      <c r="C62" s="92"/>
      <c r="D62" s="93"/>
      <c r="E62" s="91"/>
      <c r="F62" s="92"/>
      <c r="G62" s="92"/>
      <c r="H62" s="92"/>
      <c r="I62" s="94"/>
      <c r="J62" s="95"/>
    </row>
    <row r="63" spans="1:10">
      <c r="A63" s="101"/>
      <c r="B63" s="102"/>
      <c r="C63" s="102"/>
      <c r="D63" s="102"/>
      <c r="E63" s="102"/>
      <c r="F63" s="102"/>
      <c r="G63" s="102"/>
      <c r="H63" s="102"/>
      <c r="I63" s="102"/>
      <c r="J63" s="103"/>
    </row>
    <row r="64" spans="1:10">
      <c r="A64" s="91"/>
      <c r="B64" s="92"/>
      <c r="C64" s="92"/>
      <c r="D64" s="93"/>
      <c r="E64" s="91"/>
      <c r="F64" s="92"/>
      <c r="G64" s="92"/>
      <c r="H64" s="92"/>
      <c r="I64" s="94"/>
      <c r="J64" s="95"/>
    </row>
    <row r="65" spans="1:10">
      <c r="A65" s="101"/>
      <c r="B65" s="102"/>
      <c r="C65" s="102"/>
      <c r="D65" s="102"/>
      <c r="E65" s="102"/>
      <c r="F65" s="102"/>
      <c r="G65" s="102"/>
      <c r="H65" s="102"/>
      <c r="I65" s="102"/>
      <c r="J65" s="103"/>
    </row>
    <row r="66" spans="1:10">
      <c r="A66" s="109"/>
      <c r="B66" s="110"/>
      <c r="C66" s="110"/>
      <c r="D66" s="92"/>
      <c r="E66" s="92"/>
      <c r="F66" s="92"/>
      <c r="G66" s="92"/>
      <c r="H66" s="92"/>
      <c r="I66" s="94"/>
      <c r="J66" s="111"/>
    </row>
    <row r="67" spans="1:10">
      <c r="A67" s="101"/>
      <c r="B67" s="102"/>
      <c r="C67" s="102"/>
      <c r="D67" s="102"/>
      <c r="E67" s="102"/>
      <c r="F67" s="102"/>
      <c r="G67" s="102"/>
      <c r="H67" s="102"/>
      <c r="I67" s="102"/>
      <c r="J67" s="103"/>
    </row>
    <row r="68" spans="1:10">
      <c r="A68" s="91"/>
      <c r="B68" s="92"/>
      <c r="C68" s="92"/>
      <c r="D68" s="92"/>
      <c r="E68" s="92"/>
      <c r="F68" s="92"/>
      <c r="G68" s="92"/>
      <c r="H68" s="92"/>
      <c r="I68" s="94"/>
      <c r="J68" s="111"/>
    </row>
    <row r="69" spans="1:10" ht="14.25">
      <c r="A69" s="18"/>
      <c r="B69" s="43"/>
      <c r="C69" s="43"/>
      <c r="D69" s="29"/>
      <c r="E69" s="153"/>
      <c r="F69" s="153"/>
      <c r="G69" s="152"/>
      <c r="H69" s="152"/>
      <c r="I69" s="29"/>
      <c r="J69" s="56" t="s">
        <v>28</v>
      </c>
    </row>
    <row r="70" spans="1:10" ht="14.25">
      <c r="A70" s="18"/>
      <c r="B70" s="43"/>
      <c r="C70" s="43"/>
      <c r="D70" s="29"/>
      <c r="E70" s="153"/>
      <c r="F70" s="153"/>
      <c r="G70" s="152"/>
      <c r="H70" s="152"/>
      <c r="I70" s="29"/>
      <c r="J70" s="56" t="s">
        <v>29</v>
      </c>
    </row>
    <row r="71" spans="1:10" ht="14.45" customHeight="1">
      <c r="A71" s="155" t="s">
        <v>30</v>
      </c>
      <c r="B71" s="156"/>
      <c r="C71" s="162" t="s">
        <v>29</v>
      </c>
      <c r="D71" s="163"/>
      <c r="E71" s="160" t="s">
        <v>31</v>
      </c>
      <c r="F71" s="161"/>
      <c r="G71" s="157"/>
      <c r="H71" s="158"/>
      <c r="I71" s="158"/>
      <c r="J71" s="159"/>
    </row>
    <row r="72" spans="1:10" ht="14.25">
      <c r="A72" s="18"/>
      <c r="B72" s="43"/>
      <c r="C72" s="152"/>
      <c r="D72" s="152"/>
      <c r="E72" s="153"/>
      <c r="F72" s="153"/>
      <c r="G72" s="154" t="s">
        <v>32</v>
      </c>
      <c r="H72" s="154"/>
      <c r="I72" s="154"/>
      <c r="J72" s="19"/>
    </row>
    <row r="73" spans="1:10" ht="13.9" customHeight="1">
      <c r="A73" s="155" t="s">
        <v>33</v>
      </c>
      <c r="B73" s="156"/>
      <c r="C73" s="157" t="s">
        <v>460</v>
      </c>
      <c r="D73" s="158"/>
      <c r="E73" s="158"/>
      <c r="F73" s="158"/>
      <c r="G73" s="158"/>
      <c r="H73" s="158"/>
      <c r="I73" s="158"/>
      <c r="J73" s="159"/>
    </row>
    <row r="74" spans="1:10" ht="14.25">
      <c r="A74" s="12"/>
      <c r="B74" s="29"/>
      <c r="C74" s="172" t="s">
        <v>34</v>
      </c>
      <c r="D74" s="172"/>
      <c r="E74" s="172"/>
      <c r="F74" s="172"/>
      <c r="G74" s="172"/>
      <c r="H74" s="172"/>
      <c r="I74" s="172"/>
      <c r="J74" s="14"/>
    </row>
    <row r="75" spans="1:10" ht="14.25">
      <c r="A75" s="155" t="s">
        <v>35</v>
      </c>
      <c r="B75" s="156"/>
      <c r="C75" s="208" t="s">
        <v>461</v>
      </c>
      <c r="D75" s="209"/>
      <c r="E75" s="210"/>
      <c r="F75" s="153"/>
      <c r="G75" s="153"/>
      <c r="H75" s="165"/>
      <c r="I75" s="165"/>
      <c r="J75" s="211"/>
    </row>
    <row r="76" spans="1:10" ht="14.25">
      <c r="A76" s="12"/>
      <c r="B76" s="29"/>
      <c r="C76" s="43"/>
      <c r="D76" s="29"/>
      <c r="E76" s="153"/>
      <c r="F76" s="153"/>
      <c r="G76" s="153"/>
      <c r="H76" s="153"/>
      <c r="I76" s="29"/>
      <c r="J76" s="14"/>
    </row>
    <row r="77" spans="1:10" ht="14.45" customHeight="1">
      <c r="A77" s="155" t="s">
        <v>14</v>
      </c>
      <c r="B77" s="156"/>
      <c r="C77" s="212" t="s">
        <v>462</v>
      </c>
      <c r="D77" s="205"/>
      <c r="E77" s="205"/>
      <c r="F77" s="205"/>
      <c r="G77" s="205"/>
      <c r="H77" s="205"/>
      <c r="I77" s="205"/>
      <c r="J77" s="206"/>
    </row>
    <row r="78" spans="1:10" ht="14.25">
      <c r="A78" s="12"/>
      <c r="B78" s="29"/>
      <c r="C78" s="29"/>
      <c r="D78" s="29"/>
      <c r="E78" s="153"/>
      <c r="F78" s="153"/>
      <c r="G78" s="153"/>
      <c r="H78" s="153"/>
      <c r="I78" s="29"/>
      <c r="J78" s="14"/>
    </row>
    <row r="79" spans="1:10" ht="14.25">
      <c r="A79" s="155" t="s">
        <v>36</v>
      </c>
      <c r="B79" s="156"/>
      <c r="C79" s="204" t="s">
        <v>454</v>
      </c>
      <c r="D79" s="205"/>
      <c r="E79" s="205"/>
      <c r="F79" s="205"/>
      <c r="G79" s="205"/>
      <c r="H79" s="205"/>
      <c r="I79" s="205"/>
      <c r="J79" s="206"/>
    </row>
    <row r="80" spans="1:10" ht="14.45" customHeight="1">
      <c r="A80" s="12"/>
      <c r="B80" s="29"/>
      <c r="C80" s="154" t="s">
        <v>37</v>
      </c>
      <c r="D80" s="154"/>
      <c r="E80" s="154"/>
      <c r="F80" s="154"/>
      <c r="G80" s="29"/>
      <c r="H80" s="29"/>
      <c r="I80" s="29"/>
      <c r="J80" s="14"/>
    </row>
    <row r="81" spans="1:10" ht="14.25">
      <c r="A81" s="155" t="s">
        <v>38</v>
      </c>
      <c r="B81" s="156"/>
      <c r="C81" s="204" t="s">
        <v>455</v>
      </c>
      <c r="D81" s="205"/>
      <c r="E81" s="205"/>
      <c r="F81" s="205"/>
      <c r="G81" s="205"/>
      <c r="H81" s="205"/>
      <c r="I81" s="205"/>
      <c r="J81" s="206"/>
    </row>
    <row r="82" spans="1:10" ht="14.45" customHeight="1">
      <c r="A82" s="20"/>
      <c r="B82" s="21"/>
      <c r="C82" s="207" t="s">
        <v>39</v>
      </c>
      <c r="D82" s="207"/>
      <c r="E82" s="207"/>
      <c r="F82" s="207"/>
      <c r="G82" s="207"/>
      <c r="H82" s="21"/>
      <c r="I82" s="21"/>
      <c r="J82" s="22"/>
    </row>
    <row r="89" spans="1:10" ht="27" customHeight="1"/>
    <row r="93" spans="1:10" ht="38.450000000000003" customHeight="1"/>
  </sheetData>
  <sheetProtection formatCells="0" insertRows="0"/>
  <mergeCells count="108">
    <mergeCell ref="E78:F78"/>
    <mergeCell ref="G78:H78"/>
    <mergeCell ref="A79:B79"/>
    <mergeCell ref="C79:J79"/>
    <mergeCell ref="C80:F80"/>
    <mergeCell ref="A81:B81"/>
    <mergeCell ref="C81:J81"/>
    <mergeCell ref="C82:G82"/>
    <mergeCell ref="C74:I74"/>
    <mergeCell ref="A75:B75"/>
    <mergeCell ref="C75:E75"/>
    <mergeCell ref="F75:G75"/>
    <mergeCell ref="H75:J75"/>
    <mergeCell ref="E76:F76"/>
    <mergeCell ref="G76:H76"/>
    <mergeCell ref="A77:B77"/>
    <mergeCell ref="C77:J77"/>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E43:F43"/>
    <mergeCell ref="C43:D43"/>
    <mergeCell ref="G43:I43"/>
    <mergeCell ref="D37:I37"/>
    <mergeCell ref="E39:F39"/>
    <mergeCell ref="G39:H39"/>
    <mergeCell ref="C72:D72"/>
    <mergeCell ref="E72:F72"/>
    <mergeCell ref="G72:I72"/>
    <mergeCell ref="A73:B73"/>
    <mergeCell ref="C73:J73"/>
    <mergeCell ref="E71:F71"/>
    <mergeCell ref="E69:F69"/>
    <mergeCell ref="G69:H69"/>
    <mergeCell ref="E70:F70"/>
    <mergeCell ref="G70:H70"/>
    <mergeCell ref="A71:B71"/>
    <mergeCell ref="C71:D71"/>
    <mergeCell ref="G71:J71"/>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71:D71" xr:uid="{00000000-0002-0000-0000-000002000000}">
      <formula1>$J$69:$J$70</formula1>
    </dataValidation>
  </dataValidations>
  <hyperlinks>
    <hyperlink ref="C24" r:id="rId1" xr:uid="{2C6A5B8A-AE9F-48C1-9ACF-F9606A76F05E}"/>
    <hyperlink ref="C26" r:id="rId2" xr:uid="{74A96B17-7FCF-44A5-A48E-7BFD61616F52}"/>
    <hyperlink ref="C77" r:id="rId3" xr:uid="{64746F58-BB5A-4825-A1F6-BB793D45F99B}"/>
  </hyperlinks>
  <pageMargins left="0.7" right="0.7" top="0.75" bottom="0.75" header="0.3" footer="0.3"/>
  <pageSetup paperSize="9" scale="8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110" zoomScaleNormal="100" workbookViewId="0">
      <selection activeCell="H86" sqref="H86"/>
    </sheetView>
  </sheetViews>
  <sheetFormatPr defaultColWidth="8.85546875" defaultRowHeight="12.75"/>
  <cols>
    <col min="8" max="9" width="15.7109375" style="24" customWidth="1"/>
    <col min="10" max="10" width="10.28515625" bestFit="1" customWidth="1"/>
  </cols>
  <sheetData>
    <row r="1" spans="1:9">
      <c r="A1" s="217" t="s">
        <v>40</v>
      </c>
      <c r="B1" s="218"/>
      <c r="C1" s="218"/>
      <c r="D1" s="218"/>
      <c r="E1" s="218"/>
      <c r="F1" s="218"/>
      <c r="G1" s="218"/>
      <c r="H1" s="218"/>
      <c r="I1" s="218"/>
    </row>
    <row r="2" spans="1:9">
      <c r="A2" s="219" t="s">
        <v>457</v>
      </c>
      <c r="B2" s="220"/>
      <c r="C2" s="220"/>
      <c r="D2" s="220"/>
      <c r="E2" s="220"/>
      <c r="F2" s="220"/>
      <c r="G2" s="220"/>
      <c r="H2" s="220"/>
      <c r="I2" s="220"/>
    </row>
    <row r="3" spans="1:9">
      <c r="A3" s="221" t="s">
        <v>41</v>
      </c>
      <c r="B3" s="221"/>
      <c r="C3" s="221"/>
      <c r="D3" s="221"/>
      <c r="E3" s="221"/>
      <c r="F3" s="221"/>
      <c r="G3" s="221"/>
      <c r="H3" s="221"/>
      <c r="I3" s="221"/>
    </row>
    <row r="4" spans="1:9">
      <c r="A4" s="222" t="s">
        <v>456</v>
      </c>
      <c r="B4" s="223"/>
      <c r="C4" s="223"/>
      <c r="D4" s="223"/>
      <c r="E4" s="223"/>
      <c r="F4" s="223"/>
      <c r="G4" s="223"/>
      <c r="H4" s="223"/>
      <c r="I4" s="224"/>
    </row>
    <row r="5" spans="1:9" ht="33.75">
      <c r="A5" s="227" t="s">
        <v>42</v>
      </c>
      <c r="B5" s="228"/>
      <c r="C5" s="228"/>
      <c r="D5" s="228"/>
      <c r="E5" s="228"/>
      <c r="F5" s="228"/>
      <c r="G5" s="66" t="s">
        <v>43</v>
      </c>
      <c r="H5" s="67" t="s">
        <v>44</v>
      </c>
      <c r="I5" s="67" t="s">
        <v>45</v>
      </c>
    </row>
    <row r="6" spans="1:9">
      <c r="A6" s="225">
        <v>1</v>
      </c>
      <c r="B6" s="226"/>
      <c r="C6" s="226"/>
      <c r="D6" s="226"/>
      <c r="E6" s="226"/>
      <c r="F6" s="226"/>
      <c r="G6" s="68">
        <v>2</v>
      </c>
      <c r="H6" s="67">
        <v>3</v>
      </c>
      <c r="I6" s="67">
        <v>4</v>
      </c>
    </row>
    <row r="7" spans="1:9">
      <c r="A7" s="229"/>
      <c r="B7" s="229"/>
      <c r="C7" s="229"/>
      <c r="D7" s="229"/>
      <c r="E7" s="229"/>
      <c r="F7" s="229"/>
      <c r="G7" s="229"/>
      <c r="H7" s="229"/>
      <c r="I7" s="230"/>
    </row>
    <row r="8" spans="1:9" ht="12.75" customHeight="1">
      <c r="A8" s="231" t="s">
        <v>46</v>
      </c>
      <c r="B8" s="231"/>
      <c r="C8" s="231"/>
      <c r="D8" s="231"/>
      <c r="E8" s="231"/>
      <c r="F8" s="231"/>
      <c r="G8" s="59">
        <v>1</v>
      </c>
      <c r="H8" s="69">
        <v>0</v>
      </c>
      <c r="I8" s="69">
        <v>0</v>
      </c>
    </row>
    <row r="9" spans="1:9" ht="12.75" customHeight="1">
      <c r="A9" s="215" t="s">
        <v>47</v>
      </c>
      <c r="B9" s="215"/>
      <c r="C9" s="215"/>
      <c r="D9" s="215"/>
      <c r="E9" s="215"/>
      <c r="F9" s="215"/>
      <c r="G9" s="60">
        <v>2</v>
      </c>
      <c r="H9" s="70">
        <f>H10+H17+H27+H38+H43</f>
        <v>231562859</v>
      </c>
      <c r="I9" s="70">
        <f>I10+I17+I27+I38+I43</f>
        <v>278097200</v>
      </c>
    </row>
    <row r="10" spans="1:9" ht="12.75" customHeight="1">
      <c r="A10" s="214" t="s">
        <v>48</v>
      </c>
      <c r="B10" s="214"/>
      <c r="C10" s="214"/>
      <c r="D10" s="214"/>
      <c r="E10" s="214"/>
      <c r="F10" s="214"/>
      <c r="G10" s="60">
        <v>3</v>
      </c>
      <c r="H10" s="70">
        <f>H11+H12+H13+H14+H15+H16</f>
        <v>995633</v>
      </c>
      <c r="I10" s="70">
        <f>I11+I12+I13+I14+I15+I16</f>
        <v>1768450</v>
      </c>
    </row>
    <row r="11" spans="1:9" ht="12.75" customHeight="1">
      <c r="A11" s="213" t="s">
        <v>49</v>
      </c>
      <c r="B11" s="213"/>
      <c r="C11" s="213"/>
      <c r="D11" s="213"/>
      <c r="E11" s="213"/>
      <c r="F11" s="213"/>
      <c r="G11" s="59">
        <v>4</v>
      </c>
      <c r="H11" s="69">
        <v>66060</v>
      </c>
      <c r="I11" s="69">
        <v>0</v>
      </c>
    </row>
    <row r="12" spans="1:9" ht="23.45" customHeight="1">
      <c r="A12" s="213" t="s">
        <v>50</v>
      </c>
      <c r="B12" s="213"/>
      <c r="C12" s="213"/>
      <c r="D12" s="213"/>
      <c r="E12" s="213"/>
      <c r="F12" s="213"/>
      <c r="G12" s="59">
        <v>5</v>
      </c>
      <c r="H12" s="69">
        <v>478169</v>
      </c>
      <c r="I12" s="69">
        <v>1073185</v>
      </c>
    </row>
    <row r="13" spans="1:9" ht="12.75" customHeight="1">
      <c r="A13" s="213" t="s">
        <v>51</v>
      </c>
      <c r="B13" s="213"/>
      <c r="C13" s="213"/>
      <c r="D13" s="213"/>
      <c r="E13" s="213"/>
      <c r="F13" s="213"/>
      <c r="G13" s="59">
        <v>6</v>
      </c>
      <c r="H13" s="69">
        <v>0</v>
      </c>
      <c r="I13" s="69">
        <v>0</v>
      </c>
    </row>
    <row r="14" spans="1:9" ht="12.75" customHeight="1">
      <c r="A14" s="213" t="s">
        <v>52</v>
      </c>
      <c r="B14" s="213"/>
      <c r="C14" s="213"/>
      <c r="D14" s="213"/>
      <c r="E14" s="213"/>
      <c r="F14" s="213"/>
      <c r="G14" s="59">
        <v>7</v>
      </c>
      <c r="H14" s="69">
        <v>0</v>
      </c>
      <c r="I14" s="69">
        <v>0</v>
      </c>
    </row>
    <row r="15" spans="1:9" ht="12.75" customHeight="1">
      <c r="A15" s="213" t="s">
        <v>53</v>
      </c>
      <c r="B15" s="213"/>
      <c r="C15" s="213"/>
      <c r="D15" s="213"/>
      <c r="E15" s="213"/>
      <c r="F15" s="213"/>
      <c r="G15" s="59">
        <v>8</v>
      </c>
      <c r="H15" s="69">
        <v>451404</v>
      </c>
      <c r="I15" s="69">
        <v>695265</v>
      </c>
    </row>
    <row r="16" spans="1:9" ht="12.75" customHeight="1">
      <c r="A16" s="213" t="s">
        <v>54</v>
      </c>
      <c r="B16" s="213"/>
      <c r="C16" s="213"/>
      <c r="D16" s="213"/>
      <c r="E16" s="213"/>
      <c r="F16" s="213"/>
      <c r="G16" s="59">
        <v>9</v>
      </c>
      <c r="H16" s="69">
        <v>0</v>
      </c>
      <c r="I16" s="69">
        <v>0</v>
      </c>
    </row>
    <row r="17" spans="1:9" ht="12.75" customHeight="1">
      <c r="A17" s="214" t="s">
        <v>55</v>
      </c>
      <c r="B17" s="214"/>
      <c r="C17" s="214"/>
      <c r="D17" s="214"/>
      <c r="E17" s="214"/>
      <c r="F17" s="214"/>
      <c r="G17" s="60">
        <v>10</v>
      </c>
      <c r="H17" s="70">
        <f>H18+H19+H20+H21+H22+H23+H24+H25+H26</f>
        <v>60122193</v>
      </c>
      <c r="I17" s="70">
        <f>I18+I19+I20+I21+I22+I23+I24+I25+I26</f>
        <v>74500084</v>
      </c>
    </row>
    <row r="18" spans="1:9" ht="12.75" customHeight="1">
      <c r="A18" s="213" t="s">
        <v>56</v>
      </c>
      <c r="B18" s="213"/>
      <c r="C18" s="213"/>
      <c r="D18" s="213"/>
      <c r="E18" s="213"/>
      <c r="F18" s="213"/>
      <c r="G18" s="59">
        <v>11</v>
      </c>
      <c r="H18" s="69">
        <v>1360280</v>
      </c>
      <c r="I18" s="69">
        <v>1166172</v>
      </c>
    </row>
    <row r="19" spans="1:9" ht="12.75" customHeight="1">
      <c r="A19" s="213" t="s">
        <v>57</v>
      </c>
      <c r="B19" s="213"/>
      <c r="C19" s="213"/>
      <c r="D19" s="213"/>
      <c r="E19" s="213"/>
      <c r="F19" s="213"/>
      <c r="G19" s="59">
        <v>12</v>
      </c>
      <c r="H19" s="69">
        <v>5246311</v>
      </c>
      <c r="I19" s="69">
        <v>4704797</v>
      </c>
    </row>
    <row r="20" spans="1:9" ht="12.75" customHeight="1">
      <c r="A20" s="213" t="s">
        <v>58</v>
      </c>
      <c r="B20" s="213"/>
      <c r="C20" s="213"/>
      <c r="D20" s="213"/>
      <c r="E20" s="213"/>
      <c r="F20" s="213"/>
      <c r="G20" s="59">
        <v>13</v>
      </c>
      <c r="H20" s="69">
        <v>5723384</v>
      </c>
      <c r="I20" s="69">
        <v>5488476</v>
      </c>
    </row>
    <row r="21" spans="1:9" ht="12.75" customHeight="1">
      <c r="A21" s="213" t="s">
        <v>59</v>
      </c>
      <c r="B21" s="213"/>
      <c r="C21" s="213"/>
      <c r="D21" s="213"/>
      <c r="E21" s="213"/>
      <c r="F21" s="213"/>
      <c r="G21" s="59">
        <v>14</v>
      </c>
      <c r="H21" s="69">
        <v>1103989</v>
      </c>
      <c r="I21" s="69">
        <v>1005076</v>
      </c>
    </row>
    <row r="22" spans="1:9" ht="12.75" customHeight="1">
      <c r="A22" s="213" t="s">
        <v>60</v>
      </c>
      <c r="B22" s="213"/>
      <c r="C22" s="213"/>
      <c r="D22" s="213"/>
      <c r="E22" s="213"/>
      <c r="F22" s="213"/>
      <c r="G22" s="59">
        <v>15</v>
      </c>
      <c r="H22" s="69">
        <v>0</v>
      </c>
      <c r="I22" s="69">
        <v>0</v>
      </c>
    </row>
    <row r="23" spans="1:9" ht="12.75" customHeight="1">
      <c r="A23" s="213" t="s">
        <v>61</v>
      </c>
      <c r="B23" s="213"/>
      <c r="C23" s="213"/>
      <c r="D23" s="213"/>
      <c r="E23" s="213"/>
      <c r="F23" s="213"/>
      <c r="G23" s="59">
        <v>16</v>
      </c>
      <c r="H23" s="69">
        <v>0</v>
      </c>
      <c r="I23" s="69">
        <v>0</v>
      </c>
    </row>
    <row r="24" spans="1:9" ht="12.75" customHeight="1">
      <c r="A24" s="213" t="s">
        <v>62</v>
      </c>
      <c r="B24" s="213"/>
      <c r="C24" s="213"/>
      <c r="D24" s="213"/>
      <c r="E24" s="213"/>
      <c r="F24" s="213"/>
      <c r="G24" s="59">
        <v>17</v>
      </c>
      <c r="H24" s="69">
        <v>666205</v>
      </c>
      <c r="I24" s="69">
        <v>1220857</v>
      </c>
    </row>
    <row r="25" spans="1:9" ht="12.75" customHeight="1">
      <c r="A25" s="213" t="s">
        <v>63</v>
      </c>
      <c r="B25" s="213"/>
      <c r="C25" s="213"/>
      <c r="D25" s="213"/>
      <c r="E25" s="213"/>
      <c r="F25" s="213"/>
      <c r="G25" s="59">
        <v>18</v>
      </c>
      <c r="H25" s="69">
        <v>665613</v>
      </c>
      <c r="I25" s="69">
        <v>1191850</v>
      </c>
    </row>
    <row r="26" spans="1:9" ht="12.75" customHeight="1">
      <c r="A26" s="213" t="s">
        <v>64</v>
      </c>
      <c r="B26" s="213"/>
      <c r="C26" s="213"/>
      <c r="D26" s="213"/>
      <c r="E26" s="213"/>
      <c r="F26" s="213"/>
      <c r="G26" s="59">
        <v>19</v>
      </c>
      <c r="H26" s="69">
        <v>45356411</v>
      </c>
      <c r="I26" s="69">
        <v>59722856</v>
      </c>
    </row>
    <row r="27" spans="1:9" ht="12.75" customHeight="1">
      <c r="A27" s="214" t="s">
        <v>65</v>
      </c>
      <c r="B27" s="214"/>
      <c r="C27" s="214"/>
      <c r="D27" s="214"/>
      <c r="E27" s="214"/>
      <c r="F27" s="214"/>
      <c r="G27" s="60">
        <v>20</v>
      </c>
      <c r="H27" s="70">
        <f>SUM(H28:H37)</f>
        <v>168359252</v>
      </c>
      <c r="I27" s="70">
        <f>SUM(I28:I37)</f>
        <v>198301418</v>
      </c>
    </row>
    <row r="28" spans="1:9" ht="12.75" customHeight="1">
      <c r="A28" s="213" t="s">
        <v>66</v>
      </c>
      <c r="B28" s="213"/>
      <c r="C28" s="213"/>
      <c r="D28" s="213"/>
      <c r="E28" s="213"/>
      <c r="F28" s="213"/>
      <c r="G28" s="59">
        <v>21</v>
      </c>
      <c r="H28" s="69">
        <v>151270786</v>
      </c>
      <c r="I28" s="69">
        <v>179848577</v>
      </c>
    </row>
    <row r="29" spans="1:9" ht="12.75" customHeight="1">
      <c r="A29" s="213" t="s">
        <v>67</v>
      </c>
      <c r="B29" s="213"/>
      <c r="C29" s="213"/>
      <c r="D29" s="213"/>
      <c r="E29" s="213"/>
      <c r="F29" s="213"/>
      <c r="G29" s="59">
        <v>22</v>
      </c>
      <c r="H29" s="69">
        <v>0</v>
      </c>
      <c r="I29" s="69">
        <v>2243000</v>
      </c>
    </row>
    <row r="30" spans="1:9" ht="12.75" customHeight="1">
      <c r="A30" s="213" t="s">
        <v>68</v>
      </c>
      <c r="B30" s="213"/>
      <c r="C30" s="213"/>
      <c r="D30" s="213"/>
      <c r="E30" s="213"/>
      <c r="F30" s="213"/>
      <c r="G30" s="59">
        <v>23</v>
      </c>
      <c r="H30" s="69">
        <f>5725000+1500000</f>
        <v>7225000</v>
      </c>
      <c r="I30" s="69">
        <v>6420000</v>
      </c>
    </row>
    <row r="31" spans="1:9" ht="24.6" customHeight="1">
      <c r="A31" s="213" t="s">
        <v>69</v>
      </c>
      <c r="B31" s="213"/>
      <c r="C31" s="213"/>
      <c r="D31" s="213"/>
      <c r="E31" s="213"/>
      <c r="F31" s="213"/>
      <c r="G31" s="59">
        <v>24</v>
      </c>
      <c r="H31" s="69">
        <v>8988288</v>
      </c>
      <c r="I31" s="69">
        <v>8988288</v>
      </c>
    </row>
    <row r="32" spans="1:9" ht="24" customHeight="1">
      <c r="A32" s="213" t="s">
        <v>70</v>
      </c>
      <c r="B32" s="213"/>
      <c r="C32" s="213"/>
      <c r="D32" s="213"/>
      <c r="E32" s="213"/>
      <c r="F32" s="213"/>
      <c r="G32" s="59">
        <v>25</v>
      </c>
      <c r="H32" s="69">
        <v>0</v>
      </c>
      <c r="I32" s="69">
        <v>0</v>
      </c>
    </row>
    <row r="33" spans="1:9" ht="26.45" customHeight="1">
      <c r="A33" s="213" t="s">
        <v>71</v>
      </c>
      <c r="B33" s="213"/>
      <c r="C33" s="213"/>
      <c r="D33" s="213"/>
      <c r="E33" s="213"/>
      <c r="F33" s="213"/>
      <c r="G33" s="59">
        <v>26</v>
      </c>
      <c r="H33" s="69">
        <v>0</v>
      </c>
      <c r="I33" s="69">
        <v>0</v>
      </c>
    </row>
    <row r="34" spans="1:9" ht="12.75" customHeight="1">
      <c r="A34" s="213" t="s">
        <v>72</v>
      </c>
      <c r="B34" s="213"/>
      <c r="C34" s="213"/>
      <c r="D34" s="213"/>
      <c r="E34" s="213"/>
      <c r="F34" s="213"/>
      <c r="G34" s="59">
        <v>27</v>
      </c>
      <c r="H34" s="69">
        <v>846778</v>
      </c>
      <c r="I34" s="69">
        <v>771624</v>
      </c>
    </row>
    <row r="35" spans="1:9" ht="12.75" customHeight="1">
      <c r="A35" s="213" t="s">
        <v>73</v>
      </c>
      <c r="B35" s="213"/>
      <c r="C35" s="213"/>
      <c r="D35" s="213"/>
      <c r="E35" s="213"/>
      <c r="F35" s="213"/>
      <c r="G35" s="59">
        <v>28</v>
      </c>
      <c r="H35" s="69">
        <v>28400</v>
      </c>
      <c r="I35" s="69">
        <v>29929</v>
      </c>
    </row>
    <row r="36" spans="1:9" ht="12.75" customHeight="1">
      <c r="A36" s="213" t="s">
        <v>74</v>
      </c>
      <c r="B36" s="213"/>
      <c r="C36" s="213"/>
      <c r="D36" s="213"/>
      <c r="E36" s="213"/>
      <c r="F36" s="213"/>
      <c r="G36" s="59">
        <v>29</v>
      </c>
      <c r="H36" s="69">
        <v>0</v>
      </c>
      <c r="I36" s="69">
        <v>0</v>
      </c>
    </row>
    <row r="37" spans="1:9" ht="12.75" customHeight="1">
      <c r="A37" s="213" t="s">
        <v>75</v>
      </c>
      <c r="B37" s="213"/>
      <c r="C37" s="213"/>
      <c r="D37" s="213"/>
      <c r="E37" s="213"/>
      <c r="F37" s="213"/>
      <c r="G37" s="59">
        <v>30</v>
      </c>
      <c r="H37" s="69">
        <v>0</v>
      </c>
      <c r="I37" s="69">
        <v>0</v>
      </c>
    </row>
    <row r="38" spans="1:9" ht="12.75" customHeight="1">
      <c r="A38" s="214" t="s">
        <v>76</v>
      </c>
      <c r="B38" s="214"/>
      <c r="C38" s="214"/>
      <c r="D38" s="214"/>
      <c r="E38" s="214"/>
      <c r="F38" s="214"/>
      <c r="G38" s="60">
        <v>31</v>
      </c>
      <c r="H38" s="70">
        <f>H39+H40+H41+H42</f>
        <v>924702</v>
      </c>
      <c r="I38" s="70">
        <f>I39+I40+I41+I42</f>
        <v>587711</v>
      </c>
    </row>
    <row r="39" spans="1:9" ht="12.75" customHeight="1">
      <c r="A39" s="213" t="s">
        <v>77</v>
      </c>
      <c r="B39" s="213"/>
      <c r="C39" s="213"/>
      <c r="D39" s="213"/>
      <c r="E39" s="213"/>
      <c r="F39" s="213"/>
      <c r="G39" s="59">
        <v>32</v>
      </c>
      <c r="H39" s="69">
        <v>0</v>
      </c>
      <c r="I39" s="69">
        <v>0</v>
      </c>
    </row>
    <row r="40" spans="1:9" ht="12.75" customHeight="1">
      <c r="A40" s="213" t="s">
        <v>78</v>
      </c>
      <c r="B40" s="213"/>
      <c r="C40" s="213"/>
      <c r="D40" s="213"/>
      <c r="E40" s="213"/>
      <c r="F40" s="213"/>
      <c r="G40" s="59">
        <v>33</v>
      </c>
      <c r="H40" s="69">
        <v>0</v>
      </c>
      <c r="I40" s="69">
        <v>0</v>
      </c>
    </row>
    <row r="41" spans="1:9" ht="12.75" customHeight="1">
      <c r="A41" s="213" t="s">
        <v>79</v>
      </c>
      <c r="B41" s="213"/>
      <c r="C41" s="213"/>
      <c r="D41" s="213"/>
      <c r="E41" s="213"/>
      <c r="F41" s="213"/>
      <c r="G41" s="59">
        <v>34</v>
      </c>
      <c r="H41" s="69">
        <v>924702</v>
      </c>
      <c r="I41" s="69">
        <v>587711</v>
      </c>
    </row>
    <row r="42" spans="1:9" ht="12.75" customHeight="1">
      <c r="A42" s="213" t="s">
        <v>80</v>
      </c>
      <c r="B42" s="213"/>
      <c r="C42" s="213"/>
      <c r="D42" s="213"/>
      <c r="E42" s="213"/>
      <c r="F42" s="213"/>
      <c r="G42" s="59">
        <v>35</v>
      </c>
      <c r="H42" s="69">
        <v>0</v>
      </c>
      <c r="I42" s="69">
        <v>0</v>
      </c>
    </row>
    <row r="43" spans="1:9" ht="12.75" customHeight="1">
      <c r="A43" s="216" t="s">
        <v>81</v>
      </c>
      <c r="B43" s="216"/>
      <c r="C43" s="216"/>
      <c r="D43" s="216"/>
      <c r="E43" s="216"/>
      <c r="F43" s="216"/>
      <c r="G43" s="59">
        <v>36</v>
      </c>
      <c r="H43" s="69">
        <f>1227042-65963</f>
        <v>1161079</v>
      </c>
      <c r="I43" s="69">
        <v>2939537</v>
      </c>
    </row>
    <row r="44" spans="1:9" ht="12.75" customHeight="1">
      <c r="A44" s="215" t="s">
        <v>82</v>
      </c>
      <c r="B44" s="215"/>
      <c r="C44" s="215"/>
      <c r="D44" s="215"/>
      <c r="E44" s="215"/>
      <c r="F44" s="215"/>
      <c r="G44" s="60">
        <v>37</v>
      </c>
      <c r="H44" s="70">
        <f>H45+H53+H60+H70</f>
        <v>126459476</v>
      </c>
      <c r="I44" s="70">
        <f>I45+I53+I60+I70</f>
        <v>207291124</v>
      </c>
    </row>
    <row r="45" spans="1:9" ht="12.75" customHeight="1">
      <c r="A45" s="214" t="s">
        <v>83</v>
      </c>
      <c r="B45" s="214"/>
      <c r="C45" s="214"/>
      <c r="D45" s="214"/>
      <c r="E45" s="214"/>
      <c r="F45" s="214"/>
      <c r="G45" s="60">
        <v>38</v>
      </c>
      <c r="H45" s="70">
        <f>SUM(H46:H52)</f>
        <v>2438619</v>
      </c>
      <c r="I45" s="70">
        <f>SUM(I46:I52)</f>
        <v>4023304</v>
      </c>
    </row>
    <row r="46" spans="1:9" ht="12.75" customHeight="1">
      <c r="A46" s="213" t="s">
        <v>84</v>
      </c>
      <c r="B46" s="213"/>
      <c r="C46" s="213"/>
      <c r="D46" s="213"/>
      <c r="E46" s="213"/>
      <c r="F46" s="213"/>
      <c r="G46" s="59">
        <v>39</v>
      </c>
      <c r="H46" s="69">
        <v>366108</v>
      </c>
      <c r="I46" s="69">
        <v>371214</v>
      </c>
    </row>
    <row r="47" spans="1:9" ht="12.75" customHeight="1">
      <c r="A47" s="213" t="s">
        <v>85</v>
      </c>
      <c r="B47" s="213"/>
      <c r="C47" s="213"/>
      <c r="D47" s="213"/>
      <c r="E47" s="213"/>
      <c r="F47" s="213"/>
      <c r="G47" s="59">
        <v>40</v>
      </c>
      <c r="H47" s="69">
        <v>0</v>
      </c>
      <c r="I47" s="69">
        <v>0</v>
      </c>
    </row>
    <row r="48" spans="1:9" ht="12.75" customHeight="1">
      <c r="A48" s="213" t="s">
        <v>86</v>
      </c>
      <c r="B48" s="213"/>
      <c r="C48" s="213"/>
      <c r="D48" s="213"/>
      <c r="E48" s="213"/>
      <c r="F48" s="213"/>
      <c r="G48" s="59">
        <v>41</v>
      </c>
      <c r="H48" s="69">
        <v>0</v>
      </c>
      <c r="I48" s="69">
        <v>0</v>
      </c>
    </row>
    <row r="49" spans="1:9" ht="12.75" customHeight="1">
      <c r="A49" s="213" t="s">
        <v>87</v>
      </c>
      <c r="B49" s="213"/>
      <c r="C49" s="213"/>
      <c r="D49" s="213"/>
      <c r="E49" s="213"/>
      <c r="F49" s="213"/>
      <c r="G49" s="59">
        <v>42</v>
      </c>
      <c r="H49" s="69">
        <v>1315255</v>
      </c>
      <c r="I49" s="69">
        <v>3089821</v>
      </c>
    </row>
    <row r="50" spans="1:9" ht="12.75" customHeight="1">
      <c r="A50" s="213" t="s">
        <v>88</v>
      </c>
      <c r="B50" s="213"/>
      <c r="C50" s="213"/>
      <c r="D50" s="213"/>
      <c r="E50" s="213"/>
      <c r="F50" s="213"/>
      <c r="G50" s="59">
        <v>43</v>
      </c>
      <c r="H50" s="69">
        <v>0</v>
      </c>
      <c r="I50" s="69">
        <v>0</v>
      </c>
    </row>
    <row r="51" spans="1:9" ht="12.75" customHeight="1">
      <c r="A51" s="213" t="s">
        <v>89</v>
      </c>
      <c r="B51" s="213"/>
      <c r="C51" s="213"/>
      <c r="D51" s="213"/>
      <c r="E51" s="213"/>
      <c r="F51" s="213"/>
      <c r="G51" s="59">
        <v>44</v>
      </c>
      <c r="H51" s="69">
        <v>757256</v>
      </c>
      <c r="I51" s="69">
        <v>562269</v>
      </c>
    </row>
    <row r="52" spans="1:9" ht="12.75" customHeight="1">
      <c r="A52" s="213" t="s">
        <v>90</v>
      </c>
      <c r="B52" s="213"/>
      <c r="C52" s="213"/>
      <c r="D52" s="213"/>
      <c r="E52" s="213"/>
      <c r="F52" s="213"/>
      <c r="G52" s="59">
        <v>45</v>
      </c>
      <c r="H52" s="69">
        <v>0</v>
      </c>
      <c r="I52" s="69">
        <v>0</v>
      </c>
    </row>
    <row r="53" spans="1:9" ht="12.75" customHeight="1">
      <c r="A53" s="214" t="s">
        <v>91</v>
      </c>
      <c r="B53" s="214"/>
      <c r="C53" s="214"/>
      <c r="D53" s="214"/>
      <c r="E53" s="214"/>
      <c r="F53" s="214"/>
      <c r="G53" s="60">
        <v>46</v>
      </c>
      <c r="H53" s="70">
        <f>SUM(H54:H59)</f>
        <v>116727244</v>
      </c>
      <c r="I53" s="70">
        <f>SUM(I54:I59)</f>
        <v>162592123</v>
      </c>
    </row>
    <row r="54" spans="1:9" ht="12.75" customHeight="1">
      <c r="A54" s="213" t="s">
        <v>92</v>
      </c>
      <c r="B54" s="213"/>
      <c r="C54" s="213"/>
      <c r="D54" s="213"/>
      <c r="E54" s="213"/>
      <c r="F54" s="213"/>
      <c r="G54" s="59">
        <v>47</v>
      </c>
      <c r="H54" s="69">
        <v>18343638</v>
      </c>
      <c r="I54" s="69">
        <v>17865381</v>
      </c>
    </row>
    <row r="55" spans="1:9" ht="12.75" customHeight="1">
      <c r="A55" s="213" t="s">
        <v>93</v>
      </c>
      <c r="B55" s="213"/>
      <c r="C55" s="213"/>
      <c r="D55" s="213"/>
      <c r="E55" s="213"/>
      <c r="F55" s="213"/>
      <c r="G55" s="59">
        <v>48</v>
      </c>
      <c r="H55" s="69">
        <v>23175270</v>
      </c>
      <c r="I55" s="69">
        <v>44745870</v>
      </c>
    </row>
    <row r="56" spans="1:9" ht="12.75" customHeight="1">
      <c r="A56" s="213" t="s">
        <v>94</v>
      </c>
      <c r="B56" s="213"/>
      <c r="C56" s="213"/>
      <c r="D56" s="213"/>
      <c r="E56" s="213"/>
      <c r="F56" s="213"/>
      <c r="G56" s="59">
        <v>49</v>
      </c>
      <c r="H56" s="69">
        <v>61504160</v>
      </c>
      <c r="I56" s="69">
        <v>79022714</v>
      </c>
    </row>
    <row r="57" spans="1:9" ht="12.75" customHeight="1">
      <c r="A57" s="213" t="s">
        <v>95</v>
      </c>
      <c r="B57" s="213"/>
      <c r="C57" s="213"/>
      <c r="D57" s="213"/>
      <c r="E57" s="213"/>
      <c r="F57" s="213"/>
      <c r="G57" s="59">
        <v>50</v>
      </c>
      <c r="H57" s="69">
        <v>4214</v>
      </c>
      <c r="I57" s="69">
        <v>3818</v>
      </c>
    </row>
    <row r="58" spans="1:9" ht="12.75" customHeight="1">
      <c r="A58" s="213" t="s">
        <v>96</v>
      </c>
      <c r="B58" s="213"/>
      <c r="C58" s="213"/>
      <c r="D58" s="213"/>
      <c r="E58" s="213"/>
      <c r="F58" s="213"/>
      <c r="G58" s="59">
        <v>51</v>
      </c>
      <c r="H58" s="69">
        <v>3056233</v>
      </c>
      <c r="I58" s="69">
        <v>7230386</v>
      </c>
    </row>
    <row r="59" spans="1:9" ht="12.75" customHeight="1">
      <c r="A59" s="213" t="s">
        <v>97</v>
      </c>
      <c r="B59" s="213"/>
      <c r="C59" s="213"/>
      <c r="D59" s="213"/>
      <c r="E59" s="213"/>
      <c r="F59" s="213"/>
      <c r="G59" s="59">
        <v>52</v>
      </c>
      <c r="H59" s="69">
        <f>10728450+19730-104451</f>
        <v>10643729</v>
      </c>
      <c r="I59" s="69">
        <v>13723954</v>
      </c>
    </row>
    <row r="60" spans="1:9" ht="12.75" customHeight="1">
      <c r="A60" s="214" t="s">
        <v>98</v>
      </c>
      <c r="B60" s="214"/>
      <c r="C60" s="214"/>
      <c r="D60" s="214"/>
      <c r="E60" s="214"/>
      <c r="F60" s="214"/>
      <c r="G60" s="60">
        <v>53</v>
      </c>
      <c r="H60" s="70">
        <f>SUM(H61:H69)</f>
        <v>0</v>
      </c>
      <c r="I60" s="70">
        <f>SUM(I61:I69)</f>
        <v>19767701</v>
      </c>
    </row>
    <row r="61" spans="1:9" ht="12.75" customHeight="1">
      <c r="A61" s="213" t="s">
        <v>66</v>
      </c>
      <c r="B61" s="213"/>
      <c r="C61" s="213"/>
      <c r="D61" s="213"/>
      <c r="E61" s="213"/>
      <c r="F61" s="213"/>
      <c r="G61" s="59">
        <v>54</v>
      </c>
      <c r="H61" s="69">
        <v>0</v>
      </c>
      <c r="I61" s="69">
        <v>0</v>
      </c>
    </row>
    <row r="62" spans="1:9" ht="12.75" customHeight="1">
      <c r="A62" s="213" t="s">
        <v>67</v>
      </c>
      <c r="B62" s="213"/>
      <c r="C62" s="213"/>
      <c r="D62" s="213"/>
      <c r="E62" s="213"/>
      <c r="F62" s="213"/>
      <c r="G62" s="59">
        <v>55</v>
      </c>
      <c r="H62" s="69">
        <v>0</v>
      </c>
      <c r="I62" s="69">
        <v>0</v>
      </c>
    </row>
    <row r="63" spans="1:9" ht="12.75" customHeight="1">
      <c r="A63" s="213" t="s">
        <v>68</v>
      </c>
      <c r="B63" s="213"/>
      <c r="C63" s="213"/>
      <c r="D63" s="213"/>
      <c r="E63" s="213"/>
      <c r="F63" s="213"/>
      <c r="G63" s="59">
        <v>56</v>
      </c>
      <c r="H63" s="69">
        <v>0</v>
      </c>
      <c r="I63" s="69">
        <v>17755000</v>
      </c>
    </row>
    <row r="64" spans="1:9" ht="23.45" customHeight="1">
      <c r="A64" s="213" t="s">
        <v>99</v>
      </c>
      <c r="B64" s="213"/>
      <c r="C64" s="213"/>
      <c r="D64" s="213"/>
      <c r="E64" s="213"/>
      <c r="F64" s="213"/>
      <c r="G64" s="59">
        <v>57</v>
      </c>
      <c r="H64" s="69">
        <v>0</v>
      </c>
      <c r="I64" s="69">
        <v>0</v>
      </c>
    </row>
    <row r="65" spans="1:9" ht="21" customHeight="1">
      <c r="A65" s="213" t="s">
        <v>100</v>
      </c>
      <c r="B65" s="213"/>
      <c r="C65" s="213"/>
      <c r="D65" s="213"/>
      <c r="E65" s="213"/>
      <c r="F65" s="213"/>
      <c r="G65" s="59">
        <v>58</v>
      </c>
      <c r="H65" s="69">
        <v>0</v>
      </c>
      <c r="I65" s="69">
        <v>0</v>
      </c>
    </row>
    <row r="66" spans="1:9" ht="22.9" customHeight="1">
      <c r="A66" s="213" t="s">
        <v>71</v>
      </c>
      <c r="B66" s="213"/>
      <c r="C66" s="213"/>
      <c r="D66" s="213"/>
      <c r="E66" s="213"/>
      <c r="F66" s="213"/>
      <c r="G66" s="59">
        <v>59</v>
      </c>
      <c r="H66" s="69">
        <v>0</v>
      </c>
      <c r="I66" s="69">
        <v>0</v>
      </c>
    </row>
    <row r="67" spans="1:9" ht="12.75" customHeight="1">
      <c r="A67" s="213" t="s">
        <v>72</v>
      </c>
      <c r="B67" s="213"/>
      <c r="C67" s="213"/>
      <c r="D67" s="213"/>
      <c r="E67" s="213"/>
      <c r="F67" s="213"/>
      <c r="G67" s="59">
        <v>60</v>
      </c>
      <c r="H67" s="69">
        <v>0</v>
      </c>
      <c r="I67" s="69">
        <v>0</v>
      </c>
    </row>
    <row r="68" spans="1:9" ht="12.75" customHeight="1">
      <c r="A68" s="213" t="s">
        <v>73</v>
      </c>
      <c r="B68" s="213"/>
      <c r="C68" s="213"/>
      <c r="D68" s="213"/>
      <c r="E68" s="213"/>
      <c r="F68" s="213"/>
      <c r="G68" s="59">
        <v>61</v>
      </c>
      <c r="H68" s="69">
        <v>0</v>
      </c>
      <c r="I68" s="69">
        <v>2012701</v>
      </c>
    </row>
    <row r="69" spans="1:9" ht="12.75" customHeight="1">
      <c r="A69" s="213" t="s">
        <v>101</v>
      </c>
      <c r="B69" s="213"/>
      <c r="C69" s="213"/>
      <c r="D69" s="213"/>
      <c r="E69" s="213"/>
      <c r="F69" s="213"/>
      <c r="G69" s="59">
        <v>62</v>
      </c>
      <c r="H69" s="69">
        <v>0</v>
      </c>
      <c r="I69" s="69">
        <v>0</v>
      </c>
    </row>
    <row r="70" spans="1:9" ht="12.75" customHeight="1">
      <c r="A70" s="216" t="s">
        <v>102</v>
      </c>
      <c r="B70" s="216"/>
      <c r="C70" s="216"/>
      <c r="D70" s="216"/>
      <c r="E70" s="216"/>
      <c r="F70" s="216"/>
      <c r="G70" s="59">
        <v>63</v>
      </c>
      <c r="H70" s="69">
        <v>7293613</v>
      </c>
      <c r="I70" s="69">
        <v>20907996</v>
      </c>
    </row>
    <row r="71" spans="1:9" ht="12.75" customHeight="1">
      <c r="A71" s="231" t="s">
        <v>103</v>
      </c>
      <c r="B71" s="231"/>
      <c r="C71" s="231"/>
      <c r="D71" s="231"/>
      <c r="E71" s="231"/>
      <c r="F71" s="231"/>
      <c r="G71" s="59">
        <v>64</v>
      </c>
      <c r="H71" s="69">
        <v>1753931</v>
      </c>
      <c r="I71" s="69">
        <v>1847251</v>
      </c>
    </row>
    <row r="72" spans="1:9" ht="12.75" customHeight="1">
      <c r="A72" s="215" t="s">
        <v>104</v>
      </c>
      <c r="B72" s="215"/>
      <c r="C72" s="215"/>
      <c r="D72" s="215"/>
      <c r="E72" s="215"/>
      <c r="F72" s="215"/>
      <c r="G72" s="60">
        <v>65</v>
      </c>
      <c r="H72" s="70">
        <f>H8+H9+H44+H71</f>
        <v>359776266</v>
      </c>
      <c r="I72" s="70">
        <f>I8+I9+I44+I71</f>
        <v>487235575</v>
      </c>
    </row>
    <row r="73" spans="1:9" ht="12.75" customHeight="1">
      <c r="A73" s="231" t="s">
        <v>105</v>
      </c>
      <c r="B73" s="231"/>
      <c r="C73" s="231"/>
      <c r="D73" s="231"/>
      <c r="E73" s="231"/>
      <c r="F73" s="231"/>
      <c r="G73" s="59">
        <v>66</v>
      </c>
      <c r="H73" s="69">
        <v>384096854</v>
      </c>
      <c r="I73" s="69">
        <v>648721537</v>
      </c>
    </row>
    <row r="74" spans="1:9">
      <c r="A74" s="233" t="s">
        <v>106</v>
      </c>
      <c r="B74" s="234"/>
      <c r="C74" s="234"/>
      <c r="D74" s="234"/>
      <c r="E74" s="234"/>
      <c r="F74" s="234"/>
      <c r="G74" s="234"/>
      <c r="H74" s="234"/>
      <c r="I74" s="234"/>
    </row>
    <row r="75" spans="1:9" ht="12.75" customHeight="1">
      <c r="A75" s="215" t="s">
        <v>107</v>
      </c>
      <c r="B75" s="215"/>
      <c r="C75" s="215"/>
      <c r="D75" s="215"/>
      <c r="E75" s="215"/>
      <c r="F75" s="215"/>
      <c r="G75" s="60">
        <v>67</v>
      </c>
      <c r="H75" s="70">
        <f>H76+H77+H78+H84+H85+H92+H95+H98</f>
        <v>267113548</v>
      </c>
      <c r="I75" s="70">
        <f>I76+I77+I78+I84+I85+I92+I95+I98</f>
        <v>341573480</v>
      </c>
    </row>
    <row r="76" spans="1:9" ht="12.75" customHeight="1">
      <c r="A76" s="216" t="s">
        <v>108</v>
      </c>
      <c r="B76" s="216"/>
      <c r="C76" s="216"/>
      <c r="D76" s="216"/>
      <c r="E76" s="216"/>
      <c r="F76" s="216"/>
      <c r="G76" s="59">
        <v>68</v>
      </c>
      <c r="H76" s="71">
        <v>159471378</v>
      </c>
      <c r="I76" s="71">
        <v>159471378</v>
      </c>
    </row>
    <row r="77" spans="1:9" ht="12.75" customHeight="1">
      <c r="A77" s="216" t="s">
        <v>109</v>
      </c>
      <c r="B77" s="216"/>
      <c r="C77" s="216"/>
      <c r="D77" s="216"/>
      <c r="E77" s="216"/>
      <c r="F77" s="216"/>
      <c r="G77" s="59">
        <v>69</v>
      </c>
      <c r="H77" s="71">
        <v>1073176</v>
      </c>
      <c r="I77" s="71">
        <v>2174785</v>
      </c>
    </row>
    <row r="78" spans="1:9" ht="12.75" customHeight="1">
      <c r="A78" s="214" t="s">
        <v>110</v>
      </c>
      <c r="B78" s="214"/>
      <c r="C78" s="214"/>
      <c r="D78" s="214"/>
      <c r="E78" s="214"/>
      <c r="F78" s="214"/>
      <c r="G78" s="60">
        <v>70</v>
      </c>
      <c r="H78" s="70">
        <f>SUM(H79:H83)</f>
        <v>68674033</v>
      </c>
      <c r="I78" s="70">
        <f>SUM(I79:I83)</f>
        <v>70246730</v>
      </c>
    </row>
    <row r="79" spans="1:9" ht="12.75" customHeight="1">
      <c r="A79" s="213" t="s">
        <v>111</v>
      </c>
      <c r="B79" s="213"/>
      <c r="C79" s="213"/>
      <c r="D79" s="213"/>
      <c r="E79" s="213"/>
      <c r="F79" s="213"/>
      <c r="G79" s="59">
        <v>71</v>
      </c>
      <c r="H79" s="71">
        <v>9325953</v>
      </c>
      <c r="I79" s="71">
        <v>9325953</v>
      </c>
    </row>
    <row r="80" spans="1:9" ht="12.75" customHeight="1">
      <c r="A80" s="213" t="s">
        <v>112</v>
      </c>
      <c r="B80" s="213"/>
      <c r="C80" s="213"/>
      <c r="D80" s="213"/>
      <c r="E80" s="213"/>
      <c r="F80" s="213"/>
      <c r="G80" s="59">
        <v>72</v>
      </c>
      <c r="H80" s="71">
        <v>5998550</v>
      </c>
      <c r="I80" s="71">
        <v>5871715</v>
      </c>
    </row>
    <row r="81" spans="1:9" ht="12.75" customHeight="1">
      <c r="A81" s="213" t="s">
        <v>113</v>
      </c>
      <c r="B81" s="213"/>
      <c r="C81" s="213"/>
      <c r="D81" s="213"/>
      <c r="E81" s="213"/>
      <c r="F81" s="213"/>
      <c r="G81" s="59">
        <v>73</v>
      </c>
      <c r="H81" s="71">
        <v>-1998550</v>
      </c>
      <c r="I81" s="71">
        <v>-1871715</v>
      </c>
    </row>
    <row r="82" spans="1:9" ht="12.75" customHeight="1">
      <c r="A82" s="213" t="s">
        <v>114</v>
      </c>
      <c r="B82" s="213"/>
      <c r="C82" s="213"/>
      <c r="D82" s="213"/>
      <c r="E82" s="213"/>
      <c r="F82" s="213"/>
      <c r="G82" s="59">
        <v>74</v>
      </c>
      <c r="H82" s="71">
        <v>34899714</v>
      </c>
      <c r="I82" s="71">
        <v>34899714</v>
      </c>
    </row>
    <row r="83" spans="1:9" ht="12.75" customHeight="1">
      <c r="A83" s="213" t="s">
        <v>115</v>
      </c>
      <c r="B83" s="213"/>
      <c r="C83" s="213"/>
      <c r="D83" s="213"/>
      <c r="E83" s="213"/>
      <c r="F83" s="213"/>
      <c r="G83" s="59">
        <v>75</v>
      </c>
      <c r="H83" s="71">
        <v>20448366</v>
      </c>
      <c r="I83" s="71">
        <v>22021063</v>
      </c>
    </row>
    <row r="84" spans="1:9" ht="12.75" customHeight="1">
      <c r="A84" s="216" t="s">
        <v>116</v>
      </c>
      <c r="B84" s="216"/>
      <c r="C84" s="216"/>
      <c r="D84" s="216"/>
      <c r="E84" s="216"/>
      <c r="F84" s="216"/>
      <c r="G84" s="59">
        <v>76</v>
      </c>
      <c r="H84" s="71">
        <v>0</v>
      </c>
      <c r="I84" s="71">
        <v>0</v>
      </c>
    </row>
    <row r="85" spans="1:9" ht="12.75" customHeight="1">
      <c r="A85" s="232" t="s">
        <v>117</v>
      </c>
      <c r="B85" s="232"/>
      <c r="C85" s="232"/>
      <c r="D85" s="232"/>
      <c r="E85" s="232"/>
      <c r="F85" s="232"/>
      <c r="G85" s="60">
        <v>77</v>
      </c>
      <c r="H85" s="70">
        <f>H86+H87+H88+H89+H90+H91</f>
        <v>0</v>
      </c>
      <c r="I85" s="70">
        <f>I86+I87+I88+I89+I90+I91</f>
        <v>0</v>
      </c>
    </row>
    <row r="86" spans="1:9" ht="25.5" customHeight="1">
      <c r="A86" s="213" t="s">
        <v>118</v>
      </c>
      <c r="B86" s="213"/>
      <c r="C86" s="213"/>
      <c r="D86" s="213"/>
      <c r="E86" s="213"/>
      <c r="F86" s="213"/>
      <c r="G86" s="59">
        <v>78</v>
      </c>
      <c r="H86" s="69">
        <v>0</v>
      </c>
      <c r="I86" s="69">
        <v>0</v>
      </c>
    </row>
    <row r="87" spans="1:9" ht="12.75" customHeight="1">
      <c r="A87" s="213" t="s">
        <v>119</v>
      </c>
      <c r="B87" s="213"/>
      <c r="C87" s="213"/>
      <c r="D87" s="213"/>
      <c r="E87" s="213"/>
      <c r="F87" s="213"/>
      <c r="G87" s="59">
        <v>79</v>
      </c>
      <c r="H87" s="69">
        <v>0</v>
      </c>
      <c r="I87" s="69">
        <v>0</v>
      </c>
    </row>
    <row r="88" spans="1:9" ht="12.75" customHeight="1">
      <c r="A88" s="213" t="s">
        <v>120</v>
      </c>
      <c r="B88" s="213"/>
      <c r="C88" s="213"/>
      <c r="D88" s="213"/>
      <c r="E88" s="213"/>
      <c r="F88" s="213"/>
      <c r="G88" s="59">
        <v>80</v>
      </c>
      <c r="H88" s="69">
        <v>0</v>
      </c>
      <c r="I88" s="69">
        <v>0</v>
      </c>
    </row>
    <row r="89" spans="1:9" ht="12.75" customHeight="1">
      <c r="A89" s="213" t="s">
        <v>121</v>
      </c>
      <c r="B89" s="213"/>
      <c r="C89" s="213"/>
      <c r="D89" s="213"/>
      <c r="E89" s="213"/>
      <c r="F89" s="213"/>
      <c r="G89" s="59">
        <v>81</v>
      </c>
      <c r="H89" s="69">
        <v>0</v>
      </c>
      <c r="I89" s="69">
        <v>0</v>
      </c>
    </row>
    <row r="90" spans="1:9" ht="24" customHeight="1">
      <c r="A90" s="213" t="s">
        <v>122</v>
      </c>
      <c r="B90" s="213"/>
      <c r="C90" s="213"/>
      <c r="D90" s="213"/>
      <c r="E90" s="213"/>
      <c r="F90" s="213"/>
      <c r="G90" s="59">
        <v>82</v>
      </c>
      <c r="H90" s="69">
        <v>0</v>
      </c>
      <c r="I90" s="69">
        <v>0</v>
      </c>
    </row>
    <row r="91" spans="1:9">
      <c r="A91" s="213" t="s">
        <v>123</v>
      </c>
      <c r="B91" s="213"/>
      <c r="C91" s="213"/>
      <c r="D91" s="213"/>
      <c r="E91" s="213"/>
      <c r="F91" s="213"/>
      <c r="G91" s="59">
        <v>83</v>
      </c>
      <c r="H91" s="69">
        <v>0</v>
      </c>
      <c r="I91" s="69">
        <v>0</v>
      </c>
    </row>
    <row r="92" spans="1:9" ht="12.75" customHeight="1">
      <c r="A92" s="214" t="s">
        <v>124</v>
      </c>
      <c r="B92" s="214"/>
      <c r="C92" s="214"/>
      <c r="D92" s="214"/>
      <c r="E92" s="214"/>
      <c r="F92" s="214"/>
      <c r="G92" s="60">
        <v>84</v>
      </c>
      <c r="H92" s="70">
        <f>H93-H94</f>
        <v>6441028</v>
      </c>
      <c r="I92" s="70">
        <f>I93-I94</f>
        <v>29538507</v>
      </c>
    </row>
    <row r="93" spans="1:9" ht="12.75" customHeight="1">
      <c r="A93" s="213" t="s">
        <v>125</v>
      </c>
      <c r="B93" s="213"/>
      <c r="C93" s="213"/>
      <c r="D93" s="213"/>
      <c r="E93" s="213"/>
      <c r="F93" s="213"/>
      <c r="G93" s="59">
        <v>85</v>
      </c>
      <c r="H93" s="71">
        <v>6441028</v>
      </c>
      <c r="I93" s="71">
        <v>29538507</v>
      </c>
    </row>
    <row r="94" spans="1:9" ht="12.75" customHeight="1">
      <c r="A94" s="213" t="s">
        <v>126</v>
      </c>
      <c r="B94" s="213"/>
      <c r="C94" s="213"/>
      <c r="D94" s="213"/>
      <c r="E94" s="213"/>
      <c r="F94" s="213"/>
      <c r="G94" s="59">
        <v>86</v>
      </c>
      <c r="H94" s="71">
        <v>0</v>
      </c>
      <c r="I94" s="71">
        <v>0</v>
      </c>
    </row>
    <row r="95" spans="1:9" ht="12.75" customHeight="1">
      <c r="A95" s="214" t="s">
        <v>127</v>
      </c>
      <c r="B95" s="214"/>
      <c r="C95" s="214"/>
      <c r="D95" s="214"/>
      <c r="E95" s="214"/>
      <c r="F95" s="214"/>
      <c r="G95" s="60">
        <v>87</v>
      </c>
      <c r="H95" s="70">
        <f>H96-H97</f>
        <v>31453933</v>
      </c>
      <c r="I95" s="70">
        <f>I96-I97</f>
        <v>80142080</v>
      </c>
    </row>
    <row r="96" spans="1:9" ht="12.75" customHeight="1">
      <c r="A96" s="213" t="s">
        <v>128</v>
      </c>
      <c r="B96" s="213"/>
      <c r="C96" s="213"/>
      <c r="D96" s="213"/>
      <c r="E96" s="213"/>
      <c r="F96" s="213"/>
      <c r="G96" s="59">
        <v>88</v>
      </c>
      <c r="H96" s="71">
        <v>31453933</v>
      </c>
      <c r="I96" s="71">
        <v>80142080</v>
      </c>
    </row>
    <row r="97" spans="1:9" ht="12.75" customHeight="1">
      <c r="A97" s="213" t="s">
        <v>129</v>
      </c>
      <c r="B97" s="213"/>
      <c r="C97" s="213"/>
      <c r="D97" s="213"/>
      <c r="E97" s="213"/>
      <c r="F97" s="213"/>
      <c r="G97" s="59">
        <v>89</v>
      </c>
      <c r="H97" s="71">
        <v>0</v>
      </c>
      <c r="I97" s="71">
        <v>0</v>
      </c>
    </row>
    <row r="98" spans="1:9" ht="12.75" customHeight="1">
      <c r="A98" s="216" t="s">
        <v>130</v>
      </c>
      <c r="B98" s="216"/>
      <c r="C98" s="216"/>
      <c r="D98" s="216"/>
      <c r="E98" s="216"/>
      <c r="F98" s="216"/>
      <c r="G98" s="59">
        <v>90</v>
      </c>
      <c r="H98" s="71">
        <v>0</v>
      </c>
      <c r="I98" s="71">
        <v>0</v>
      </c>
    </row>
    <row r="99" spans="1:9" ht="12.75" customHeight="1">
      <c r="A99" s="215" t="s">
        <v>131</v>
      </c>
      <c r="B99" s="215"/>
      <c r="C99" s="215"/>
      <c r="D99" s="215"/>
      <c r="E99" s="215"/>
      <c r="F99" s="215"/>
      <c r="G99" s="60">
        <v>91</v>
      </c>
      <c r="H99" s="70">
        <f>SUM(H100:H105)</f>
        <v>3369345</v>
      </c>
      <c r="I99" s="70">
        <f>SUM(I100:I105)</f>
        <v>2572114</v>
      </c>
    </row>
    <row r="100" spans="1:9" ht="12.75" customHeight="1">
      <c r="A100" s="213" t="s">
        <v>132</v>
      </c>
      <c r="B100" s="213"/>
      <c r="C100" s="213"/>
      <c r="D100" s="213"/>
      <c r="E100" s="213"/>
      <c r="F100" s="213"/>
      <c r="G100" s="59">
        <v>92</v>
      </c>
      <c r="H100" s="71">
        <v>1550347</v>
      </c>
      <c r="I100" s="71">
        <v>1355604</v>
      </c>
    </row>
    <row r="101" spans="1:9" ht="12.75" customHeight="1">
      <c r="A101" s="213" t="s">
        <v>133</v>
      </c>
      <c r="B101" s="213"/>
      <c r="C101" s="213"/>
      <c r="D101" s="213"/>
      <c r="E101" s="213"/>
      <c r="F101" s="213"/>
      <c r="G101" s="59">
        <v>93</v>
      </c>
      <c r="H101" s="71">
        <v>0</v>
      </c>
      <c r="I101" s="71">
        <v>0</v>
      </c>
    </row>
    <row r="102" spans="1:9" ht="12.75" customHeight="1">
      <c r="A102" s="213" t="s">
        <v>134</v>
      </c>
      <c r="B102" s="213"/>
      <c r="C102" s="213"/>
      <c r="D102" s="213"/>
      <c r="E102" s="213"/>
      <c r="F102" s="213"/>
      <c r="G102" s="59">
        <v>94</v>
      </c>
      <c r="H102" s="71">
        <v>0</v>
      </c>
      <c r="I102" s="71">
        <v>0</v>
      </c>
    </row>
    <row r="103" spans="1:9" ht="12.75" customHeight="1">
      <c r="A103" s="213" t="s">
        <v>135</v>
      </c>
      <c r="B103" s="213"/>
      <c r="C103" s="213"/>
      <c r="D103" s="213"/>
      <c r="E103" s="213"/>
      <c r="F103" s="213"/>
      <c r="G103" s="59">
        <v>95</v>
      </c>
      <c r="H103" s="69">
        <v>0</v>
      </c>
      <c r="I103" s="69">
        <v>0</v>
      </c>
    </row>
    <row r="104" spans="1:9" ht="12.75" customHeight="1">
      <c r="A104" s="213" t="s">
        <v>136</v>
      </c>
      <c r="B104" s="213"/>
      <c r="C104" s="213"/>
      <c r="D104" s="213"/>
      <c r="E104" s="213"/>
      <c r="F104" s="213"/>
      <c r="G104" s="59">
        <v>96</v>
      </c>
      <c r="H104" s="69">
        <v>1818998</v>
      </c>
      <c r="I104" s="69">
        <v>1216510</v>
      </c>
    </row>
    <row r="105" spans="1:9" ht="12.75" customHeight="1">
      <c r="A105" s="213" t="s">
        <v>137</v>
      </c>
      <c r="B105" s="213"/>
      <c r="C105" s="213"/>
      <c r="D105" s="213"/>
      <c r="E105" s="213"/>
      <c r="F105" s="213"/>
      <c r="G105" s="59">
        <v>97</v>
      </c>
      <c r="H105" s="69">
        <v>0</v>
      </c>
      <c r="I105" s="69">
        <v>0</v>
      </c>
    </row>
    <row r="106" spans="1:9" ht="12.75" customHeight="1">
      <c r="A106" s="215" t="s">
        <v>138</v>
      </c>
      <c r="B106" s="215"/>
      <c r="C106" s="215"/>
      <c r="D106" s="215"/>
      <c r="E106" s="215"/>
      <c r="F106" s="215"/>
      <c r="G106" s="60">
        <v>98</v>
      </c>
      <c r="H106" s="70">
        <f>SUM(H107:H117)</f>
        <v>249972</v>
      </c>
      <c r="I106" s="70">
        <f>SUM(I107:I117)</f>
        <v>4027558</v>
      </c>
    </row>
    <row r="107" spans="1:9" ht="12.75" customHeight="1">
      <c r="A107" s="213" t="s">
        <v>139</v>
      </c>
      <c r="B107" s="213"/>
      <c r="C107" s="213"/>
      <c r="D107" s="213"/>
      <c r="E107" s="213"/>
      <c r="F107" s="213"/>
      <c r="G107" s="59">
        <v>99</v>
      </c>
      <c r="H107" s="72">
        <v>0</v>
      </c>
      <c r="I107" s="72">
        <v>0</v>
      </c>
    </row>
    <row r="108" spans="1:9" ht="12.75" customHeight="1">
      <c r="A108" s="213" t="s">
        <v>140</v>
      </c>
      <c r="B108" s="213"/>
      <c r="C108" s="213"/>
      <c r="D108" s="213"/>
      <c r="E108" s="213"/>
      <c r="F108" s="213"/>
      <c r="G108" s="59">
        <v>100</v>
      </c>
      <c r="H108" s="71">
        <v>0</v>
      </c>
      <c r="I108" s="71">
        <v>0</v>
      </c>
    </row>
    <row r="109" spans="1:9" ht="12.75" customHeight="1">
      <c r="A109" s="213" t="s">
        <v>141</v>
      </c>
      <c r="B109" s="213"/>
      <c r="C109" s="213"/>
      <c r="D109" s="213"/>
      <c r="E109" s="213"/>
      <c r="F109" s="213"/>
      <c r="G109" s="59">
        <v>101</v>
      </c>
      <c r="H109" s="71">
        <v>0</v>
      </c>
      <c r="I109" s="71">
        <v>0</v>
      </c>
    </row>
    <row r="110" spans="1:9" ht="22.15" customHeight="1">
      <c r="A110" s="213" t="s">
        <v>142</v>
      </c>
      <c r="B110" s="213"/>
      <c r="C110" s="213"/>
      <c r="D110" s="213"/>
      <c r="E110" s="213"/>
      <c r="F110" s="213"/>
      <c r="G110" s="59">
        <v>102</v>
      </c>
      <c r="H110" s="71">
        <v>0</v>
      </c>
      <c r="I110" s="71">
        <v>0</v>
      </c>
    </row>
    <row r="111" spans="1:9" ht="12.75" customHeight="1">
      <c r="A111" s="213" t="s">
        <v>143</v>
      </c>
      <c r="B111" s="213"/>
      <c r="C111" s="213"/>
      <c r="D111" s="213"/>
      <c r="E111" s="213"/>
      <c r="F111" s="213"/>
      <c r="G111" s="59">
        <v>103</v>
      </c>
      <c r="H111" s="71">
        <v>0</v>
      </c>
      <c r="I111" s="71">
        <v>0</v>
      </c>
    </row>
    <row r="112" spans="1:9" ht="12.75" customHeight="1">
      <c r="A112" s="213" t="s">
        <v>144</v>
      </c>
      <c r="B112" s="213"/>
      <c r="C112" s="213"/>
      <c r="D112" s="213"/>
      <c r="E112" s="213"/>
      <c r="F112" s="213"/>
      <c r="G112" s="59">
        <v>104</v>
      </c>
      <c r="H112" s="71">
        <v>160145</v>
      </c>
      <c r="I112" s="71">
        <v>303427</v>
      </c>
    </row>
    <row r="113" spans="1:9" ht="12.75" customHeight="1">
      <c r="A113" s="213" t="s">
        <v>145</v>
      </c>
      <c r="B113" s="213"/>
      <c r="C113" s="213"/>
      <c r="D113" s="213"/>
      <c r="E113" s="213"/>
      <c r="F113" s="213"/>
      <c r="G113" s="59">
        <v>105</v>
      </c>
      <c r="H113" s="71">
        <v>0</v>
      </c>
      <c r="I113" s="71">
        <v>0</v>
      </c>
    </row>
    <row r="114" spans="1:9" ht="12.75" customHeight="1">
      <c r="A114" s="213" t="s">
        <v>146</v>
      </c>
      <c r="B114" s="213"/>
      <c r="C114" s="213"/>
      <c r="D114" s="213"/>
      <c r="E114" s="213"/>
      <c r="F114" s="213"/>
      <c r="G114" s="59">
        <v>106</v>
      </c>
      <c r="H114" s="72">
        <v>0</v>
      </c>
      <c r="I114" s="72">
        <v>0</v>
      </c>
    </row>
    <row r="115" spans="1:9" ht="12.75" customHeight="1">
      <c r="A115" s="213" t="s">
        <v>147</v>
      </c>
      <c r="B115" s="213"/>
      <c r="C115" s="213"/>
      <c r="D115" s="213"/>
      <c r="E115" s="213"/>
      <c r="F115" s="213"/>
      <c r="G115" s="59">
        <v>107</v>
      </c>
      <c r="H115" s="71">
        <v>0</v>
      </c>
      <c r="I115" s="71">
        <v>0</v>
      </c>
    </row>
    <row r="116" spans="1:9" ht="12.75" customHeight="1">
      <c r="A116" s="213" t="s">
        <v>148</v>
      </c>
      <c r="B116" s="213"/>
      <c r="C116" s="213"/>
      <c r="D116" s="213"/>
      <c r="E116" s="213"/>
      <c r="F116" s="213"/>
      <c r="G116" s="59">
        <v>108</v>
      </c>
      <c r="H116" s="69">
        <v>89827</v>
      </c>
      <c r="I116" s="69">
        <v>3724131</v>
      </c>
    </row>
    <row r="117" spans="1:9" ht="12.75" customHeight="1">
      <c r="A117" s="213" t="s">
        <v>149</v>
      </c>
      <c r="B117" s="213"/>
      <c r="C117" s="213"/>
      <c r="D117" s="213"/>
      <c r="E117" s="213"/>
      <c r="F117" s="213"/>
      <c r="G117" s="59">
        <v>109</v>
      </c>
      <c r="H117" s="69">
        <v>0</v>
      </c>
      <c r="I117" s="69">
        <v>0</v>
      </c>
    </row>
    <row r="118" spans="1:9" ht="12.75" customHeight="1">
      <c r="A118" s="215" t="s">
        <v>150</v>
      </c>
      <c r="B118" s="215"/>
      <c r="C118" s="215"/>
      <c r="D118" s="215"/>
      <c r="E118" s="215"/>
      <c r="F118" s="215"/>
      <c r="G118" s="60">
        <v>110</v>
      </c>
      <c r="H118" s="70">
        <f>SUM(H119:H132)</f>
        <v>83684370</v>
      </c>
      <c r="I118" s="70">
        <f>SUM(I119:I132)</f>
        <v>124102523</v>
      </c>
    </row>
    <row r="119" spans="1:9" ht="12.75" customHeight="1">
      <c r="A119" s="213" t="s">
        <v>139</v>
      </c>
      <c r="B119" s="213"/>
      <c r="C119" s="213"/>
      <c r="D119" s="213"/>
      <c r="E119" s="213"/>
      <c r="F119" s="213"/>
      <c r="G119" s="59">
        <v>111</v>
      </c>
      <c r="H119" s="71">
        <v>10427638</v>
      </c>
      <c r="I119" s="71">
        <v>20053294</v>
      </c>
    </row>
    <row r="120" spans="1:9" ht="12.75" customHeight="1">
      <c r="A120" s="213" t="s">
        <v>140</v>
      </c>
      <c r="B120" s="213"/>
      <c r="C120" s="213"/>
      <c r="D120" s="213"/>
      <c r="E120" s="213"/>
      <c r="F120" s="213"/>
      <c r="G120" s="59">
        <v>112</v>
      </c>
      <c r="H120" s="71">
        <v>5012440</v>
      </c>
      <c r="I120" s="71">
        <v>23013787</v>
      </c>
    </row>
    <row r="121" spans="1:9" ht="12.75" customHeight="1">
      <c r="A121" s="213" t="s">
        <v>141</v>
      </c>
      <c r="B121" s="213"/>
      <c r="C121" s="213"/>
      <c r="D121" s="213"/>
      <c r="E121" s="213"/>
      <c r="F121" s="213"/>
      <c r="G121" s="59">
        <v>113</v>
      </c>
      <c r="H121" s="71">
        <v>5184256</v>
      </c>
      <c r="I121" s="71">
        <v>4605606</v>
      </c>
    </row>
    <row r="122" spans="1:9" ht="25.9" customHeight="1">
      <c r="A122" s="213" t="s">
        <v>142</v>
      </c>
      <c r="B122" s="213"/>
      <c r="C122" s="213"/>
      <c r="D122" s="213"/>
      <c r="E122" s="213"/>
      <c r="F122" s="213"/>
      <c r="G122" s="59">
        <v>114</v>
      </c>
      <c r="H122" s="71">
        <v>0</v>
      </c>
      <c r="I122" s="71">
        <v>0</v>
      </c>
    </row>
    <row r="123" spans="1:9" ht="12.75" customHeight="1">
      <c r="A123" s="213" t="s">
        <v>143</v>
      </c>
      <c r="B123" s="213"/>
      <c r="C123" s="213"/>
      <c r="D123" s="213"/>
      <c r="E123" s="213"/>
      <c r="F123" s="213"/>
      <c r="G123" s="59">
        <v>115</v>
      </c>
      <c r="H123" s="71">
        <v>0</v>
      </c>
      <c r="I123" s="71">
        <v>0</v>
      </c>
    </row>
    <row r="124" spans="1:9" ht="12.75" customHeight="1">
      <c r="A124" s="213" t="s">
        <v>144</v>
      </c>
      <c r="B124" s="213"/>
      <c r="C124" s="213"/>
      <c r="D124" s="213"/>
      <c r="E124" s="213"/>
      <c r="F124" s="213"/>
      <c r="G124" s="59">
        <v>116</v>
      </c>
      <c r="H124" s="71">
        <v>10484082</v>
      </c>
      <c r="I124" s="71">
        <v>14231290</v>
      </c>
    </row>
    <row r="125" spans="1:9" ht="12.75" customHeight="1">
      <c r="A125" s="213" t="s">
        <v>145</v>
      </c>
      <c r="B125" s="213"/>
      <c r="C125" s="213"/>
      <c r="D125" s="213"/>
      <c r="E125" s="213"/>
      <c r="F125" s="213"/>
      <c r="G125" s="59">
        <v>117</v>
      </c>
      <c r="H125" s="71">
        <v>23664763</v>
      </c>
      <c r="I125" s="71">
        <v>25114701</v>
      </c>
    </row>
    <row r="126" spans="1:9" ht="12.75" customHeight="1">
      <c r="A126" s="213" t="s">
        <v>146</v>
      </c>
      <c r="B126" s="213"/>
      <c r="C126" s="213"/>
      <c r="D126" s="213"/>
      <c r="E126" s="213"/>
      <c r="F126" s="213"/>
      <c r="G126" s="59">
        <v>118</v>
      </c>
      <c r="H126" s="71">
        <v>23461730</v>
      </c>
      <c r="I126" s="71">
        <v>29280286</v>
      </c>
    </row>
    <row r="127" spans="1:9">
      <c r="A127" s="213" t="s">
        <v>147</v>
      </c>
      <c r="B127" s="213"/>
      <c r="C127" s="213"/>
      <c r="D127" s="213"/>
      <c r="E127" s="213"/>
      <c r="F127" s="213"/>
      <c r="G127" s="59">
        <v>119</v>
      </c>
      <c r="H127" s="71">
        <v>0</v>
      </c>
      <c r="I127" s="71">
        <v>0</v>
      </c>
    </row>
    <row r="128" spans="1:9">
      <c r="A128" s="213" t="s">
        <v>151</v>
      </c>
      <c r="B128" s="213"/>
      <c r="C128" s="213"/>
      <c r="D128" s="213"/>
      <c r="E128" s="213"/>
      <c r="F128" s="213"/>
      <c r="G128" s="59">
        <v>120</v>
      </c>
      <c r="H128" s="71">
        <v>3295520</v>
      </c>
      <c r="I128" s="71">
        <v>3424113</v>
      </c>
    </row>
    <row r="129" spans="1:9">
      <c r="A129" s="213" t="s">
        <v>152</v>
      </c>
      <c r="B129" s="213"/>
      <c r="C129" s="213"/>
      <c r="D129" s="213"/>
      <c r="E129" s="213"/>
      <c r="F129" s="213"/>
      <c r="G129" s="59">
        <v>121</v>
      </c>
      <c r="H129" s="71">
        <v>1937210</v>
      </c>
      <c r="I129" s="71">
        <v>2976273</v>
      </c>
    </row>
    <row r="130" spans="1:9">
      <c r="A130" s="213" t="s">
        <v>153</v>
      </c>
      <c r="B130" s="213"/>
      <c r="C130" s="213"/>
      <c r="D130" s="213"/>
      <c r="E130" s="213"/>
      <c r="F130" s="213"/>
      <c r="G130" s="59">
        <v>122</v>
      </c>
      <c r="H130" s="71">
        <v>28581</v>
      </c>
      <c r="I130" s="71">
        <v>25178</v>
      </c>
    </row>
    <row r="131" spans="1:9">
      <c r="A131" s="213" t="s">
        <v>154</v>
      </c>
      <c r="B131" s="213"/>
      <c r="C131" s="213"/>
      <c r="D131" s="213"/>
      <c r="E131" s="213"/>
      <c r="F131" s="213"/>
      <c r="G131" s="59">
        <v>123</v>
      </c>
      <c r="H131" s="69">
        <v>0</v>
      </c>
      <c r="I131" s="69">
        <v>0</v>
      </c>
    </row>
    <row r="132" spans="1:9">
      <c r="A132" s="213" t="s">
        <v>155</v>
      </c>
      <c r="B132" s="213"/>
      <c r="C132" s="213"/>
      <c r="D132" s="213"/>
      <c r="E132" s="213"/>
      <c r="F132" s="213"/>
      <c r="G132" s="59">
        <v>124</v>
      </c>
      <c r="H132" s="69">
        <v>188150</v>
      </c>
      <c r="I132" s="69">
        <v>1377995</v>
      </c>
    </row>
    <row r="133" spans="1:9" ht="22.15" customHeight="1">
      <c r="A133" s="231" t="s">
        <v>156</v>
      </c>
      <c r="B133" s="231"/>
      <c r="C133" s="231"/>
      <c r="D133" s="231"/>
      <c r="E133" s="231"/>
      <c r="F133" s="231"/>
      <c r="G133" s="59">
        <v>125</v>
      </c>
      <c r="H133" s="69">
        <v>5359031</v>
      </c>
      <c r="I133" s="69">
        <v>14959900</v>
      </c>
    </row>
    <row r="134" spans="1:9">
      <c r="A134" s="215" t="s">
        <v>157</v>
      </c>
      <c r="B134" s="215"/>
      <c r="C134" s="215"/>
      <c r="D134" s="215"/>
      <c r="E134" s="215"/>
      <c r="F134" s="215"/>
      <c r="G134" s="60">
        <v>126</v>
      </c>
      <c r="H134" s="70">
        <f>H75+H99+H106+H118+H133</f>
        <v>359776266</v>
      </c>
      <c r="I134" s="70">
        <f>I75+I99+I106+I118+I133</f>
        <v>487235575</v>
      </c>
    </row>
    <row r="135" spans="1:9">
      <c r="A135" s="231" t="s">
        <v>158</v>
      </c>
      <c r="B135" s="231"/>
      <c r="C135" s="231"/>
      <c r="D135" s="231"/>
      <c r="E135" s="231"/>
      <c r="F135" s="231"/>
      <c r="G135" s="59">
        <v>127</v>
      </c>
      <c r="H135" s="69">
        <v>384096854</v>
      </c>
      <c r="I135" s="69">
        <v>648721537</v>
      </c>
    </row>
  </sheetData>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57" zoomScale="110" zoomScaleNormal="100" zoomScaleSheetLayoutView="110" workbookViewId="0">
      <selection activeCell="H88" sqref="H88"/>
    </sheetView>
  </sheetViews>
  <sheetFormatPr defaultRowHeight="12.75"/>
  <cols>
    <col min="1" max="7" width="9.140625" style="2"/>
    <col min="8" max="9" width="18.5703125" style="2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c r="A1" s="240" t="s">
        <v>159</v>
      </c>
      <c r="B1" s="218"/>
      <c r="C1" s="218"/>
      <c r="D1" s="218"/>
      <c r="E1" s="218"/>
      <c r="F1" s="218"/>
      <c r="G1" s="218"/>
      <c r="H1" s="218"/>
      <c r="I1" s="218"/>
    </row>
    <row r="2" spans="1:9">
      <c r="A2" s="239" t="s">
        <v>459</v>
      </c>
      <c r="B2" s="220"/>
      <c r="C2" s="220"/>
      <c r="D2" s="220"/>
      <c r="E2" s="220"/>
      <c r="F2" s="220"/>
      <c r="G2" s="220"/>
      <c r="H2" s="220"/>
      <c r="I2" s="220"/>
    </row>
    <row r="3" spans="1:9">
      <c r="A3" s="248" t="s">
        <v>41</v>
      </c>
      <c r="B3" s="249"/>
      <c r="C3" s="249"/>
      <c r="D3" s="249"/>
      <c r="E3" s="249"/>
      <c r="F3" s="249"/>
      <c r="G3" s="249"/>
      <c r="H3" s="249"/>
      <c r="I3" s="249"/>
    </row>
    <row r="4" spans="1:9">
      <c r="A4" s="238" t="s">
        <v>458</v>
      </c>
      <c r="B4" s="223"/>
      <c r="C4" s="223"/>
      <c r="D4" s="223"/>
      <c r="E4" s="223"/>
      <c r="F4" s="223"/>
      <c r="G4" s="223"/>
      <c r="H4" s="223"/>
      <c r="I4" s="224"/>
    </row>
    <row r="5" spans="1:9" ht="23.25">
      <c r="A5" s="236" t="s">
        <v>42</v>
      </c>
      <c r="B5" s="228"/>
      <c r="C5" s="228"/>
      <c r="D5" s="228"/>
      <c r="E5" s="228"/>
      <c r="F5" s="228"/>
      <c r="G5" s="61" t="s">
        <v>160</v>
      </c>
      <c r="H5" s="62" t="s">
        <v>161</v>
      </c>
      <c r="I5" s="62" t="s">
        <v>162</v>
      </c>
    </row>
    <row r="6" spans="1:9">
      <c r="A6" s="237">
        <v>1</v>
      </c>
      <c r="B6" s="226"/>
      <c r="C6" s="226"/>
      <c r="D6" s="226"/>
      <c r="E6" s="226"/>
      <c r="F6" s="226"/>
      <c r="G6" s="63">
        <v>2</v>
      </c>
      <c r="H6" s="62">
        <v>3</v>
      </c>
      <c r="I6" s="62">
        <v>4</v>
      </c>
    </row>
    <row r="7" spans="1:9">
      <c r="A7" s="215" t="s">
        <v>163</v>
      </c>
      <c r="B7" s="215"/>
      <c r="C7" s="215"/>
      <c r="D7" s="215"/>
      <c r="E7" s="215"/>
      <c r="F7" s="215"/>
      <c r="G7" s="60">
        <v>1</v>
      </c>
      <c r="H7" s="70">
        <f>SUM(H8:H12)</f>
        <v>134586103</v>
      </c>
      <c r="I7" s="70">
        <f>SUM(I8:I12)</f>
        <v>292332407</v>
      </c>
    </row>
    <row r="8" spans="1:9">
      <c r="A8" s="213" t="s">
        <v>164</v>
      </c>
      <c r="B8" s="213"/>
      <c r="C8" s="213"/>
      <c r="D8" s="213"/>
      <c r="E8" s="213"/>
      <c r="F8" s="213"/>
      <c r="G8" s="59">
        <v>2</v>
      </c>
      <c r="H8" s="69">
        <v>52425548</v>
      </c>
      <c r="I8" s="69">
        <v>114740912</v>
      </c>
    </row>
    <row r="9" spans="1:9">
      <c r="A9" s="213" t="s">
        <v>165</v>
      </c>
      <c r="B9" s="213"/>
      <c r="C9" s="213"/>
      <c r="D9" s="213"/>
      <c r="E9" s="213"/>
      <c r="F9" s="213"/>
      <c r="G9" s="59">
        <v>3</v>
      </c>
      <c r="H9" s="69">
        <v>80348463</v>
      </c>
      <c r="I9" s="69">
        <v>171411882</v>
      </c>
    </row>
    <row r="10" spans="1:9">
      <c r="A10" s="213" t="s">
        <v>166</v>
      </c>
      <c r="B10" s="213"/>
      <c r="C10" s="213"/>
      <c r="D10" s="213"/>
      <c r="E10" s="213"/>
      <c r="F10" s="213"/>
      <c r="G10" s="59">
        <v>4</v>
      </c>
      <c r="H10" s="69">
        <v>0</v>
      </c>
      <c r="I10" s="69">
        <v>0</v>
      </c>
    </row>
    <row r="11" spans="1:9">
      <c r="A11" s="213" t="s">
        <v>167</v>
      </c>
      <c r="B11" s="213"/>
      <c r="C11" s="213"/>
      <c r="D11" s="213"/>
      <c r="E11" s="213"/>
      <c r="F11" s="213"/>
      <c r="G11" s="59">
        <v>5</v>
      </c>
      <c r="H11" s="69">
        <v>23407</v>
      </c>
      <c r="I11" s="69">
        <v>3595054</v>
      </c>
    </row>
    <row r="12" spans="1:9">
      <c r="A12" s="213" t="s">
        <v>168</v>
      </c>
      <c r="B12" s="213"/>
      <c r="C12" s="213"/>
      <c r="D12" s="213"/>
      <c r="E12" s="213"/>
      <c r="F12" s="213"/>
      <c r="G12" s="59">
        <v>6</v>
      </c>
      <c r="H12" s="69">
        <v>1788685</v>
      </c>
      <c r="I12" s="69">
        <v>2584559</v>
      </c>
    </row>
    <row r="13" spans="1:9" ht="16.5" customHeight="1">
      <c r="A13" s="215" t="s">
        <v>169</v>
      </c>
      <c r="B13" s="215"/>
      <c r="C13" s="215"/>
      <c r="D13" s="215"/>
      <c r="E13" s="215"/>
      <c r="F13" s="215"/>
      <c r="G13" s="60">
        <v>7</v>
      </c>
      <c r="H13" s="70">
        <f>H14+H15+H19+H23+H24+H25+H28+H35</f>
        <v>105847717</v>
      </c>
      <c r="I13" s="70">
        <f>I14+I15+I19+I23+I24+I25+I28+I35</f>
        <v>215407245</v>
      </c>
    </row>
    <row r="14" spans="1:9">
      <c r="A14" s="213" t="s">
        <v>170</v>
      </c>
      <c r="B14" s="213"/>
      <c r="C14" s="213"/>
      <c r="D14" s="213"/>
      <c r="E14" s="213"/>
      <c r="F14" s="213"/>
      <c r="G14" s="59">
        <v>8</v>
      </c>
      <c r="H14" s="69">
        <v>0</v>
      </c>
      <c r="I14" s="69">
        <v>0</v>
      </c>
    </row>
    <row r="15" spans="1:9">
      <c r="A15" s="247" t="s">
        <v>171</v>
      </c>
      <c r="B15" s="247"/>
      <c r="C15" s="247"/>
      <c r="D15" s="247"/>
      <c r="E15" s="247"/>
      <c r="F15" s="247"/>
      <c r="G15" s="60">
        <v>9</v>
      </c>
      <c r="H15" s="70">
        <f>SUM(H16:H18)</f>
        <v>73794074</v>
      </c>
      <c r="I15" s="70">
        <f>SUM(I16:I18)</f>
        <v>167499458</v>
      </c>
    </row>
    <row r="16" spans="1:9">
      <c r="A16" s="241" t="s">
        <v>172</v>
      </c>
      <c r="B16" s="241"/>
      <c r="C16" s="241"/>
      <c r="D16" s="241"/>
      <c r="E16" s="241"/>
      <c r="F16" s="241"/>
      <c r="G16" s="59">
        <v>10</v>
      </c>
      <c r="H16" s="69">
        <v>832866</v>
      </c>
      <c r="I16" s="69">
        <v>1212347</v>
      </c>
    </row>
    <row r="17" spans="1:9">
      <c r="A17" s="241" t="s">
        <v>173</v>
      </c>
      <c r="B17" s="241"/>
      <c r="C17" s="241"/>
      <c r="D17" s="241"/>
      <c r="E17" s="241"/>
      <c r="F17" s="241"/>
      <c r="G17" s="59">
        <v>11</v>
      </c>
      <c r="H17" s="69">
        <v>69465133</v>
      </c>
      <c r="I17" s="69">
        <v>160525551</v>
      </c>
    </row>
    <row r="18" spans="1:9">
      <c r="A18" s="241" t="s">
        <v>174</v>
      </c>
      <c r="B18" s="241"/>
      <c r="C18" s="241"/>
      <c r="D18" s="241"/>
      <c r="E18" s="241"/>
      <c r="F18" s="241"/>
      <c r="G18" s="59">
        <v>12</v>
      </c>
      <c r="H18" s="69">
        <v>3496075</v>
      </c>
      <c r="I18" s="69">
        <v>5761560</v>
      </c>
    </row>
    <row r="19" spans="1:9">
      <c r="A19" s="247" t="s">
        <v>175</v>
      </c>
      <c r="B19" s="247"/>
      <c r="C19" s="247"/>
      <c r="D19" s="247"/>
      <c r="E19" s="247"/>
      <c r="F19" s="247"/>
      <c r="G19" s="60">
        <v>13</v>
      </c>
      <c r="H19" s="70">
        <f>SUM(H20:H22)</f>
        <v>15282799</v>
      </c>
      <c r="I19" s="70">
        <f>SUM(I20:I22)</f>
        <v>26889265</v>
      </c>
    </row>
    <row r="20" spans="1:9">
      <c r="A20" s="241" t="s">
        <v>176</v>
      </c>
      <c r="B20" s="241"/>
      <c r="C20" s="241"/>
      <c r="D20" s="241"/>
      <c r="E20" s="241"/>
      <c r="F20" s="241"/>
      <c r="G20" s="59">
        <v>14</v>
      </c>
      <c r="H20" s="69">
        <v>9129398</v>
      </c>
      <c r="I20" s="69">
        <v>15742139</v>
      </c>
    </row>
    <row r="21" spans="1:9">
      <c r="A21" s="241" t="s">
        <v>177</v>
      </c>
      <c r="B21" s="241"/>
      <c r="C21" s="241"/>
      <c r="D21" s="241"/>
      <c r="E21" s="241"/>
      <c r="F21" s="241"/>
      <c r="G21" s="59">
        <v>15</v>
      </c>
      <c r="H21" s="69">
        <v>4231179</v>
      </c>
      <c r="I21" s="69">
        <v>7605411</v>
      </c>
    </row>
    <row r="22" spans="1:9">
      <c r="A22" s="241" t="s">
        <v>178</v>
      </c>
      <c r="B22" s="241"/>
      <c r="C22" s="241"/>
      <c r="D22" s="241"/>
      <c r="E22" s="241"/>
      <c r="F22" s="241"/>
      <c r="G22" s="59">
        <v>16</v>
      </c>
      <c r="H22" s="69">
        <v>1922222</v>
      </c>
      <c r="I22" s="69">
        <v>3541715</v>
      </c>
    </row>
    <row r="23" spans="1:9">
      <c r="A23" s="213" t="s">
        <v>179</v>
      </c>
      <c r="B23" s="213"/>
      <c r="C23" s="213"/>
      <c r="D23" s="213"/>
      <c r="E23" s="213"/>
      <c r="F23" s="213"/>
      <c r="G23" s="59">
        <v>17</v>
      </c>
      <c r="H23" s="69">
        <v>1656258</v>
      </c>
      <c r="I23" s="69">
        <v>3432127</v>
      </c>
    </row>
    <row r="24" spans="1:9">
      <c r="A24" s="213" t="s">
        <v>180</v>
      </c>
      <c r="B24" s="213"/>
      <c r="C24" s="213"/>
      <c r="D24" s="213"/>
      <c r="E24" s="213"/>
      <c r="F24" s="213"/>
      <c r="G24" s="59">
        <v>18</v>
      </c>
      <c r="H24" s="69">
        <v>9442898</v>
      </c>
      <c r="I24" s="69">
        <v>15151671</v>
      </c>
    </row>
    <row r="25" spans="1:9">
      <c r="A25" s="247" t="s">
        <v>181</v>
      </c>
      <c r="B25" s="247"/>
      <c r="C25" s="247"/>
      <c r="D25" s="247"/>
      <c r="E25" s="247"/>
      <c r="F25" s="247"/>
      <c r="G25" s="60">
        <v>19</v>
      </c>
      <c r="H25" s="70">
        <f>H26+H27</f>
        <v>3987706</v>
      </c>
      <c r="I25" s="70">
        <f>I26+I27</f>
        <v>1259366</v>
      </c>
    </row>
    <row r="26" spans="1:9">
      <c r="A26" s="241" t="s">
        <v>182</v>
      </c>
      <c r="B26" s="241"/>
      <c r="C26" s="241"/>
      <c r="D26" s="241"/>
      <c r="E26" s="241"/>
      <c r="F26" s="241"/>
      <c r="G26" s="59">
        <v>20</v>
      </c>
      <c r="H26" s="69">
        <v>2473614</v>
      </c>
      <c r="I26" s="69">
        <v>8454</v>
      </c>
    </row>
    <row r="27" spans="1:9">
      <c r="A27" s="241" t="s">
        <v>183</v>
      </c>
      <c r="B27" s="241"/>
      <c r="C27" s="241"/>
      <c r="D27" s="241"/>
      <c r="E27" s="241"/>
      <c r="F27" s="241"/>
      <c r="G27" s="59">
        <v>21</v>
      </c>
      <c r="H27" s="69">
        <v>1514092</v>
      </c>
      <c r="I27" s="69">
        <v>1250912</v>
      </c>
    </row>
    <row r="28" spans="1:9">
      <c r="A28" s="247" t="s">
        <v>184</v>
      </c>
      <c r="B28" s="247"/>
      <c r="C28" s="247"/>
      <c r="D28" s="247"/>
      <c r="E28" s="247"/>
      <c r="F28" s="247"/>
      <c r="G28" s="60">
        <v>22</v>
      </c>
      <c r="H28" s="70">
        <f>SUM(H29:H34)</f>
        <v>1414440</v>
      </c>
      <c r="I28" s="70">
        <f>SUM(I29:I34)</f>
        <v>181708</v>
      </c>
    </row>
    <row r="29" spans="1:9">
      <c r="A29" s="241" t="s">
        <v>185</v>
      </c>
      <c r="B29" s="241"/>
      <c r="C29" s="241"/>
      <c r="D29" s="241"/>
      <c r="E29" s="241"/>
      <c r="F29" s="241"/>
      <c r="G29" s="59">
        <v>23</v>
      </c>
      <c r="H29" s="69">
        <v>351745</v>
      </c>
      <c r="I29" s="69">
        <v>1868</v>
      </c>
    </row>
    <row r="30" spans="1:9">
      <c r="A30" s="241" t="s">
        <v>186</v>
      </c>
      <c r="B30" s="241"/>
      <c r="C30" s="241"/>
      <c r="D30" s="241"/>
      <c r="E30" s="241"/>
      <c r="F30" s="241"/>
      <c r="G30" s="59">
        <v>24</v>
      </c>
      <c r="H30" s="69">
        <v>0</v>
      </c>
      <c r="I30" s="69">
        <v>0</v>
      </c>
    </row>
    <row r="31" spans="1:9">
      <c r="A31" s="241" t="s">
        <v>187</v>
      </c>
      <c r="B31" s="241"/>
      <c r="C31" s="241"/>
      <c r="D31" s="241"/>
      <c r="E31" s="241"/>
      <c r="F31" s="241"/>
      <c r="G31" s="59">
        <v>25</v>
      </c>
      <c r="H31" s="69">
        <v>0</v>
      </c>
      <c r="I31" s="69">
        <v>0</v>
      </c>
    </row>
    <row r="32" spans="1:9">
      <c r="A32" s="241" t="s">
        <v>188</v>
      </c>
      <c r="B32" s="241"/>
      <c r="C32" s="241"/>
      <c r="D32" s="241"/>
      <c r="E32" s="241"/>
      <c r="F32" s="241"/>
      <c r="G32" s="59">
        <v>26</v>
      </c>
      <c r="H32" s="69">
        <v>0</v>
      </c>
      <c r="I32" s="69">
        <v>0</v>
      </c>
    </row>
    <row r="33" spans="1:9">
      <c r="A33" s="241" t="s">
        <v>189</v>
      </c>
      <c r="B33" s="241"/>
      <c r="C33" s="241"/>
      <c r="D33" s="241"/>
      <c r="E33" s="241"/>
      <c r="F33" s="241"/>
      <c r="G33" s="59">
        <v>27</v>
      </c>
      <c r="H33" s="69">
        <v>1062695</v>
      </c>
      <c r="I33" s="69">
        <v>0</v>
      </c>
    </row>
    <row r="34" spans="1:9">
      <c r="A34" s="241" t="s">
        <v>190</v>
      </c>
      <c r="B34" s="241"/>
      <c r="C34" s="241"/>
      <c r="D34" s="241"/>
      <c r="E34" s="241"/>
      <c r="F34" s="241"/>
      <c r="G34" s="59">
        <v>28</v>
      </c>
      <c r="H34" s="69">
        <v>0</v>
      </c>
      <c r="I34" s="69">
        <v>179840</v>
      </c>
    </row>
    <row r="35" spans="1:9">
      <c r="A35" s="213" t="s">
        <v>191</v>
      </c>
      <c r="B35" s="213"/>
      <c r="C35" s="213"/>
      <c r="D35" s="213"/>
      <c r="E35" s="213"/>
      <c r="F35" s="213"/>
      <c r="G35" s="59">
        <v>29</v>
      </c>
      <c r="H35" s="69">
        <v>269542</v>
      </c>
      <c r="I35" s="69">
        <v>993650</v>
      </c>
    </row>
    <row r="36" spans="1:9">
      <c r="A36" s="215" t="s">
        <v>192</v>
      </c>
      <c r="B36" s="215"/>
      <c r="C36" s="215"/>
      <c r="D36" s="215"/>
      <c r="E36" s="215"/>
      <c r="F36" s="215"/>
      <c r="G36" s="60">
        <v>30</v>
      </c>
      <c r="H36" s="70">
        <f>SUM(H37:H46)</f>
        <v>2944768</v>
      </c>
      <c r="I36" s="70">
        <f>SUM(I37:I46)</f>
        <v>2677872</v>
      </c>
    </row>
    <row r="37" spans="1:9">
      <c r="A37" s="213" t="s">
        <v>193</v>
      </c>
      <c r="B37" s="213"/>
      <c r="C37" s="213"/>
      <c r="D37" s="213"/>
      <c r="E37" s="213"/>
      <c r="F37" s="213"/>
      <c r="G37" s="59">
        <v>31</v>
      </c>
      <c r="H37" s="69">
        <v>0</v>
      </c>
      <c r="I37" s="69">
        <v>0</v>
      </c>
    </row>
    <row r="38" spans="1:9" ht="25.15" customHeight="1">
      <c r="A38" s="213" t="s">
        <v>194</v>
      </c>
      <c r="B38" s="213"/>
      <c r="C38" s="213"/>
      <c r="D38" s="213"/>
      <c r="E38" s="213"/>
      <c r="F38" s="213"/>
      <c r="G38" s="59">
        <v>32</v>
      </c>
      <c r="H38" s="69">
        <v>0</v>
      </c>
      <c r="I38" s="69">
        <v>0</v>
      </c>
    </row>
    <row r="39" spans="1:9" ht="28.15" customHeight="1">
      <c r="A39" s="213" t="s">
        <v>195</v>
      </c>
      <c r="B39" s="213"/>
      <c r="C39" s="213"/>
      <c r="D39" s="213"/>
      <c r="E39" s="213"/>
      <c r="F39" s="213"/>
      <c r="G39" s="59">
        <v>33</v>
      </c>
      <c r="H39" s="69">
        <v>0</v>
      </c>
      <c r="I39" s="69">
        <v>0</v>
      </c>
    </row>
    <row r="40" spans="1:9" ht="28.15" customHeight="1">
      <c r="A40" s="213" t="s">
        <v>196</v>
      </c>
      <c r="B40" s="213"/>
      <c r="C40" s="213"/>
      <c r="D40" s="213"/>
      <c r="E40" s="213"/>
      <c r="F40" s="213"/>
      <c r="G40" s="59">
        <v>34</v>
      </c>
      <c r="H40" s="69">
        <v>1543624</v>
      </c>
      <c r="I40" s="69">
        <v>628074</v>
      </c>
    </row>
    <row r="41" spans="1:9" ht="22.9" customHeight="1">
      <c r="A41" s="213" t="s">
        <v>197</v>
      </c>
      <c r="B41" s="213"/>
      <c r="C41" s="213"/>
      <c r="D41" s="213"/>
      <c r="E41" s="213"/>
      <c r="F41" s="213"/>
      <c r="G41" s="59">
        <v>35</v>
      </c>
      <c r="H41" s="69">
        <v>23784</v>
      </c>
      <c r="I41" s="69">
        <v>1093079</v>
      </c>
    </row>
    <row r="42" spans="1:9">
      <c r="A42" s="213" t="s">
        <v>198</v>
      </c>
      <c r="B42" s="213"/>
      <c r="C42" s="213"/>
      <c r="D42" s="213"/>
      <c r="E42" s="213"/>
      <c r="F42" s="213"/>
      <c r="G42" s="59">
        <v>36</v>
      </c>
      <c r="H42" s="69">
        <v>0</v>
      </c>
      <c r="I42" s="69">
        <v>0</v>
      </c>
    </row>
    <row r="43" spans="1:9">
      <c r="A43" s="213" t="s">
        <v>199</v>
      </c>
      <c r="B43" s="213"/>
      <c r="C43" s="213"/>
      <c r="D43" s="213"/>
      <c r="E43" s="213"/>
      <c r="F43" s="213"/>
      <c r="G43" s="59">
        <v>37</v>
      </c>
      <c r="H43" s="69">
        <v>735994</v>
      </c>
      <c r="I43" s="69">
        <v>289005</v>
      </c>
    </row>
    <row r="44" spans="1:9">
      <c r="A44" s="213" t="s">
        <v>200</v>
      </c>
      <c r="B44" s="213"/>
      <c r="C44" s="213"/>
      <c r="D44" s="213"/>
      <c r="E44" s="213"/>
      <c r="F44" s="213"/>
      <c r="G44" s="59">
        <v>38</v>
      </c>
      <c r="H44" s="69">
        <v>212722</v>
      </c>
      <c r="I44" s="69">
        <v>596113</v>
      </c>
    </row>
    <row r="45" spans="1:9">
      <c r="A45" s="213" t="s">
        <v>201</v>
      </c>
      <c r="B45" s="213"/>
      <c r="C45" s="213"/>
      <c r="D45" s="213"/>
      <c r="E45" s="213"/>
      <c r="F45" s="213"/>
      <c r="G45" s="59">
        <v>39</v>
      </c>
      <c r="H45" s="69">
        <v>389813</v>
      </c>
      <c r="I45" s="69">
        <v>30569</v>
      </c>
    </row>
    <row r="46" spans="1:9">
      <c r="A46" s="213" t="s">
        <v>202</v>
      </c>
      <c r="B46" s="213"/>
      <c r="C46" s="213"/>
      <c r="D46" s="213"/>
      <c r="E46" s="213"/>
      <c r="F46" s="213"/>
      <c r="G46" s="59">
        <v>40</v>
      </c>
      <c r="H46" s="69">
        <v>38831</v>
      </c>
      <c r="I46" s="69">
        <v>41032</v>
      </c>
    </row>
    <row r="47" spans="1:9">
      <c r="A47" s="215" t="s">
        <v>203</v>
      </c>
      <c r="B47" s="215"/>
      <c r="C47" s="215"/>
      <c r="D47" s="215"/>
      <c r="E47" s="215"/>
      <c r="F47" s="215"/>
      <c r="G47" s="60">
        <v>41</v>
      </c>
      <c r="H47" s="70">
        <f>SUM(H48:H54)</f>
        <v>819651</v>
      </c>
      <c r="I47" s="70">
        <f>SUM(I48:I54)</f>
        <v>1239412</v>
      </c>
    </row>
    <row r="48" spans="1:9" ht="23.45" customHeight="1">
      <c r="A48" s="213" t="s">
        <v>204</v>
      </c>
      <c r="B48" s="213"/>
      <c r="C48" s="213"/>
      <c r="D48" s="213"/>
      <c r="E48" s="213"/>
      <c r="F48" s="213"/>
      <c r="G48" s="59">
        <v>42</v>
      </c>
      <c r="H48" s="69">
        <v>0</v>
      </c>
      <c r="I48" s="69">
        <v>224318</v>
      </c>
    </row>
    <row r="49" spans="1:9">
      <c r="A49" s="235" t="s">
        <v>205</v>
      </c>
      <c r="B49" s="235"/>
      <c r="C49" s="235"/>
      <c r="D49" s="235"/>
      <c r="E49" s="235"/>
      <c r="F49" s="235"/>
      <c r="G49" s="59">
        <v>43</v>
      </c>
      <c r="H49" s="69">
        <v>0</v>
      </c>
      <c r="I49" s="69">
        <v>0</v>
      </c>
    </row>
    <row r="50" spans="1:9">
      <c r="A50" s="235" t="s">
        <v>206</v>
      </c>
      <c r="B50" s="235"/>
      <c r="C50" s="235"/>
      <c r="D50" s="235"/>
      <c r="E50" s="235"/>
      <c r="F50" s="235"/>
      <c r="G50" s="59">
        <v>44</v>
      </c>
      <c r="H50" s="69">
        <v>499155</v>
      </c>
      <c r="I50" s="69">
        <v>341831</v>
      </c>
    </row>
    <row r="51" spans="1:9">
      <c r="A51" s="235" t="s">
        <v>207</v>
      </c>
      <c r="B51" s="235"/>
      <c r="C51" s="235"/>
      <c r="D51" s="235"/>
      <c r="E51" s="235"/>
      <c r="F51" s="235"/>
      <c r="G51" s="59">
        <v>45</v>
      </c>
      <c r="H51" s="69">
        <v>320496</v>
      </c>
      <c r="I51" s="69">
        <v>571358</v>
      </c>
    </row>
    <row r="52" spans="1:9">
      <c r="A52" s="235" t="s">
        <v>208</v>
      </c>
      <c r="B52" s="235"/>
      <c r="C52" s="235"/>
      <c r="D52" s="235"/>
      <c r="E52" s="235"/>
      <c r="F52" s="235"/>
      <c r="G52" s="59">
        <v>46</v>
      </c>
      <c r="H52" s="69">
        <v>0</v>
      </c>
      <c r="I52" s="69">
        <v>101905</v>
      </c>
    </row>
    <row r="53" spans="1:9">
      <c r="A53" s="235" t="s">
        <v>209</v>
      </c>
      <c r="B53" s="235"/>
      <c r="C53" s="235"/>
      <c r="D53" s="235"/>
      <c r="E53" s="235"/>
      <c r="F53" s="235"/>
      <c r="G53" s="59">
        <v>47</v>
      </c>
      <c r="H53" s="69">
        <v>0</v>
      </c>
      <c r="I53" s="69">
        <v>0</v>
      </c>
    </row>
    <row r="54" spans="1:9">
      <c r="A54" s="235" t="s">
        <v>210</v>
      </c>
      <c r="B54" s="235"/>
      <c r="C54" s="235"/>
      <c r="D54" s="235"/>
      <c r="E54" s="235"/>
      <c r="F54" s="235"/>
      <c r="G54" s="59">
        <v>48</v>
      </c>
      <c r="H54" s="69">
        <v>0</v>
      </c>
      <c r="I54" s="69">
        <v>0</v>
      </c>
    </row>
    <row r="55" spans="1:9" ht="30.6" customHeight="1">
      <c r="A55" s="231" t="s">
        <v>211</v>
      </c>
      <c r="B55" s="231"/>
      <c r="C55" s="231"/>
      <c r="D55" s="231"/>
      <c r="E55" s="231"/>
      <c r="F55" s="231"/>
      <c r="G55" s="59">
        <v>49</v>
      </c>
      <c r="H55" s="69">
        <v>0</v>
      </c>
      <c r="I55" s="69">
        <v>0</v>
      </c>
    </row>
    <row r="56" spans="1:9">
      <c r="A56" s="231" t="s">
        <v>212</v>
      </c>
      <c r="B56" s="231"/>
      <c r="C56" s="231"/>
      <c r="D56" s="231"/>
      <c r="E56" s="231"/>
      <c r="F56" s="231"/>
      <c r="G56" s="59">
        <v>50</v>
      </c>
      <c r="H56" s="69">
        <v>0</v>
      </c>
      <c r="I56" s="69">
        <v>0</v>
      </c>
    </row>
    <row r="57" spans="1:9" ht="28.9" customHeight="1">
      <c r="A57" s="231" t="s">
        <v>213</v>
      </c>
      <c r="B57" s="231"/>
      <c r="C57" s="231"/>
      <c r="D57" s="231"/>
      <c r="E57" s="231"/>
      <c r="F57" s="231"/>
      <c r="G57" s="59">
        <v>51</v>
      </c>
      <c r="H57" s="69">
        <v>0</v>
      </c>
      <c r="I57" s="69">
        <v>0</v>
      </c>
    </row>
    <row r="58" spans="1:9">
      <c r="A58" s="231" t="s">
        <v>214</v>
      </c>
      <c r="B58" s="231"/>
      <c r="C58" s="231"/>
      <c r="D58" s="231"/>
      <c r="E58" s="231"/>
      <c r="F58" s="231"/>
      <c r="G58" s="59">
        <v>52</v>
      </c>
      <c r="H58" s="69">
        <v>0</v>
      </c>
      <c r="I58" s="69">
        <v>0</v>
      </c>
    </row>
    <row r="59" spans="1:9">
      <c r="A59" s="215" t="s">
        <v>215</v>
      </c>
      <c r="B59" s="215"/>
      <c r="C59" s="215"/>
      <c r="D59" s="215"/>
      <c r="E59" s="215"/>
      <c r="F59" s="215"/>
      <c r="G59" s="60">
        <v>53</v>
      </c>
      <c r="H59" s="70">
        <f>H7+H36+H55+H56</f>
        <v>137530871</v>
      </c>
      <c r="I59" s="70">
        <f>I7+I36+I55+I56</f>
        <v>295010279</v>
      </c>
    </row>
    <row r="60" spans="1:9">
      <c r="A60" s="215" t="s">
        <v>216</v>
      </c>
      <c r="B60" s="215"/>
      <c r="C60" s="215"/>
      <c r="D60" s="215"/>
      <c r="E60" s="215"/>
      <c r="F60" s="215"/>
      <c r="G60" s="60">
        <v>54</v>
      </c>
      <c r="H60" s="70">
        <f>H13+H47+H57+H58</f>
        <v>106667368</v>
      </c>
      <c r="I60" s="70">
        <f>I13+I47+I57+I58</f>
        <v>216646657</v>
      </c>
    </row>
    <row r="61" spans="1:9">
      <c r="A61" s="215" t="s">
        <v>217</v>
      </c>
      <c r="B61" s="215"/>
      <c r="C61" s="215"/>
      <c r="D61" s="215"/>
      <c r="E61" s="215"/>
      <c r="F61" s="215"/>
      <c r="G61" s="60">
        <v>55</v>
      </c>
      <c r="H61" s="70">
        <f>H59-H60</f>
        <v>30863503</v>
      </c>
      <c r="I61" s="70">
        <f>I59-I60</f>
        <v>78363622</v>
      </c>
    </row>
    <row r="62" spans="1:9">
      <c r="A62" s="242" t="s">
        <v>218</v>
      </c>
      <c r="B62" s="242"/>
      <c r="C62" s="242"/>
      <c r="D62" s="242"/>
      <c r="E62" s="242"/>
      <c r="F62" s="242"/>
      <c r="G62" s="60">
        <v>56</v>
      </c>
      <c r="H62" s="70">
        <f>+IF((H59-H60)&gt;0,(H59-H60),0)</f>
        <v>30863503</v>
      </c>
      <c r="I62" s="70">
        <f>+IF((I59-I60)&gt;0,(I59-I60),0)</f>
        <v>78363622</v>
      </c>
    </row>
    <row r="63" spans="1:9">
      <c r="A63" s="242" t="s">
        <v>219</v>
      </c>
      <c r="B63" s="242"/>
      <c r="C63" s="242"/>
      <c r="D63" s="242"/>
      <c r="E63" s="242"/>
      <c r="F63" s="242"/>
      <c r="G63" s="60">
        <v>57</v>
      </c>
      <c r="H63" s="70">
        <f>+IF((H59-H60)&lt;0,(H59-H60),0)</f>
        <v>0</v>
      </c>
      <c r="I63" s="70">
        <f>+IF((I59-I60)&lt;0,(I59-I60),0)</f>
        <v>0</v>
      </c>
    </row>
    <row r="64" spans="1:9">
      <c r="A64" s="231" t="s">
        <v>220</v>
      </c>
      <c r="B64" s="231"/>
      <c r="C64" s="231"/>
      <c r="D64" s="231"/>
      <c r="E64" s="231"/>
      <c r="F64" s="231"/>
      <c r="G64" s="59">
        <v>58</v>
      </c>
      <c r="H64" s="69">
        <v>-590430</v>
      </c>
      <c r="I64" s="69">
        <v>-1778458</v>
      </c>
    </row>
    <row r="65" spans="1:9">
      <c r="A65" s="215" t="s">
        <v>221</v>
      </c>
      <c r="B65" s="215"/>
      <c r="C65" s="215"/>
      <c r="D65" s="215"/>
      <c r="E65" s="215"/>
      <c r="F65" s="215"/>
      <c r="G65" s="60">
        <v>59</v>
      </c>
      <c r="H65" s="70">
        <f>H61-H64</f>
        <v>31453933</v>
      </c>
      <c r="I65" s="70">
        <f>I61-I64</f>
        <v>80142080</v>
      </c>
    </row>
    <row r="66" spans="1:9">
      <c r="A66" s="242" t="s">
        <v>222</v>
      </c>
      <c r="B66" s="242"/>
      <c r="C66" s="242"/>
      <c r="D66" s="242"/>
      <c r="E66" s="242"/>
      <c r="F66" s="242"/>
      <c r="G66" s="60">
        <v>60</v>
      </c>
      <c r="H66" s="70">
        <f>+IF((H61-H64)&gt;0,(H61-H64),0)</f>
        <v>31453933</v>
      </c>
      <c r="I66" s="70">
        <f>+IF((I61-I64)&gt;0,(I61-I64),0)</f>
        <v>80142080</v>
      </c>
    </row>
    <row r="67" spans="1:9">
      <c r="A67" s="242" t="s">
        <v>223</v>
      </c>
      <c r="B67" s="242"/>
      <c r="C67" s="242"/>
      <c r="D67" s="242"/>
      <c r="E67" s="242"/>
      <c r="F67" s="242"/>
      <c r="G67" s="60">
        <v>61</v>
      </c>
      <c r="H67" s="70">
        <f>+IF((H61-H64)&lt;0,(H61-H64),0)</f>
        <v>0</v>
      </c>
      <c r="I67" s="70">
        <f>+IF((I61-I64)&lt;0,(I61-I64),0)</f>
        <v>0</v>
      </c>
    </row>
    <row r="68" spans="1:9">
      <c r="A68" s="233" t="s">
        <v>224</v>
      </c>
      <c r="B68" s="233"/>
      <c r="C68" s="233"/>
      <c r="D68" s="233"/>
      <c r="E68" s="233"/>
      <c r="F68" s="233"/>
      <c r="G68" s="243"/>
      <c r="H68" s="243"/>
      <c r="I68" s="243"/>
    </row>
    <row r="69" spans="1:9" ht="25.9" customHeight="1">
      <c r="A69" s="215" t="s">
        <v>225</v>
      </c>
      <c r="B69" s="215"/>
      <c r="C69" s="215"/>
      <c r="D69" s="215"/>
      <c r="E69" s="215"/>
      <c r="F69" s="215"/>
      <c r="G69" s="60">
        <v>62</v>
      </c>
      <c r="H69" s="70">
        <f>H70-H71</f>
        <v>0</v>
      </c>
      <c r="I69" s="70">
        <f>I70-I71</f>
        <v>0</v>
      </c>
    </row>
    <row r="70" spans="1:9">
      <c r="A70" s="235" t="s">
        <v>226</v>
      </c>
      <c r="B70" s="235"/>
      <c r="C70" s="235"/>
      <c r="D70" s="235"/>
      <c r="E70" s="235"/>
      <c r="F70" s="235"/>
      <c r="G70" s="59">
        <v>63</v>
      </c>
      <c r="H70" s="69">
        <v>0</v>
      </c>
      <c r="I70" s="69">
        <v>0</v>
      </c>
    </row>
    <row r="71" spans="1:9">
      <c r="A71" s="235" t="s">
        <v>227</v>
      </c>
      <c r="B71" s="235"/>
      <c r="C71" s="235"/>
      <c r="D71" s="235"/>
      <c r="E71" s="235"/>
      <c r="F71" s="235"/>
      <c r="G71" s="59">
        <v>64</v>
      </c>
      <c r="H71" s="69">
        <v>0</v>
      </c>
      <c r="I71" s="69">
        <v>0</v>
      </c>
    </row>
    <row r="72" spans="1:9">
      <c r="A72" s="231" t="s">
        <v>228</v>
      </c>
      <c r="B72" s="231"/>
      <c r="C72" s="231"/>
      <c r="D72" s="231"/>
      <c r="E72" s="231"/>
      <c r="F72" s="231"/>
      <c r="G72" s="59">
        <v>65</v>
      </c>
      <c r="H72" s="69">
        <v>0</v>
      </c>
      <c r="I72" s="69">
        <v>0</v>
      </c>
    </row>
    <row r="73" spans="1:9">
      <c r="A73" s="242" t="s">
        <v>229</v>
      </c>
      <c r="B73" s="242"/>
      <c r="C73" s="242"/>
      <c r="D73" s="242"/>
      <c r="E73" s="242"/>
      <c r="F73" s="242"/>
      <c r="G73" s="60">
        <v>66</v>
      </c>
      <c r="H73" s="73">
        <v>0</v>
      </c>
      <c r="I73" s="73">
        <v>0</v>
      </c>
    </row>
    <row r="74" spans="1:9">
      <c r="A74" s="242" t="s">
        <v>230</v>
      </c>
      <c r="B74" s="242"/>
      <c r="C74" s="242"/>
      <c r="D74" s="242"/>
      <c r="E74" s="242"/>
      <c r="F74" s="242"/>
      <c r="G74" s="60">
        <v>67</v>
      </c>
      <c r="H74" s="73">
        <v>0</v>
      </c>
      <c r="I74" s="73">
        <v>0</v>
      </c>
    </row>
    <row r="75" spans="1:9">
      <c r="A75" s="233" t="s">
        <v>231</v>
      </c>
      <c r="B75" s="233"/>
      <c r="C75" s="233"/>
      <c r="D75" s="233"/>
      <c r="E75" s="233"/>
      <c r="F75" s="233"/>
      <c r="G75" s="243"/>
      <c r="H75" s="243"/>
      <c r="I75" s="243"/>
    </row>
    <row r="76" spans="1:9">
      <c r="A76" s="215" t="s">
        <v>232</v>
      </c>
      <c r="B76" s="215"/>
      <c r="C76" s="215"/>
      <c r="D76" s="215"/>
      <c r="E76" s="215"/>
      <c r="F76" s="215"/>
      <c r="G76" s="60">
        <v>68</v>
      </c>
      <c r="H76" s="73">
        <v>0</v>
      </c>
      <c r="I76" s="73">
        <v>0</v>
      </c>
    </row>
    <row r="77" spans="1:9">
      <c r="A77" s="254" t="s">
        <v>233</v>
      </c>
      <c r="B77" s="254"/>
      <c r="C77" s="254"/>
      <c r="D77" s="254"/>
      <c r="E77" s="254"/>
      <c r="F77" s="254"/>
      <c r="G77" s="64">
        <v>69</v>
      </c>
      <c r="H77" s="74">
        <v>0</v>
      </c>
      <c r="I77" s="74">
        <v>0</v>
      </c>
    </row>
    <row r="78" spans="1:9">
      <c r="A78" s="254" t="s">
        <v>234</v>
      </c>
      <c r="B78" s="254"/>
      <c r="C78" s="254"/>
      <c r="D78" s="254"/>
      <c r="E78" s="254"/>
      <c r="F78" s="254"/>
      <c r="G78" s="64">
        <v>70</v>
      </c>
      <c r="H78" s="74">
        <v>0</v>
      </c>
      <c r="I78" s="74">
        <v>0</v>
      </c>
    </row>
    <row r="79" spans="1:9">
      <c r="A79" s="215" t="s">
        <v>235</v>
      </c>
      <c r="B79" s="215"/>
      <c r="C79" s="215"/>
      <c r="D79" s="215"/>
      <c r="E79" s="215"/>
      <c r="F79" s="215"/>
      <c r="G79" s="60">
        <v>71</v>
      </c>
      <c r="H79" s="73">
        <v>0</v>
      </c>
      <c r="I79" s="73">
        <v>0</v>
      </c>
    </row>
    <row r="80" spans="1:9">
      <c r="A80" s="215" t="s">
        <v>236</v>
      </c>
      <c r="B80" s="215"/>
      <c r="C80" s="215"/>
      <c r="D80" s="215"/>
      <c r="E80" s="215"/>
      <c r="F80" s="215"/>
      <c r="G80" s="60">
        <v>72</v>
      </c>
      <c r="H80" s="73">
        <v>0</v>
      </c>
      <c r="I80" s="73">
        <v>0</v>
      </c>
    </row>
    <row r="81" spans="1:9">
      <c r="A81" s="242" t="s">
        <v>237</v>
      </c>
      <c r="B81" s="242"/>
      <c r="C81" s="242"/>
      <c r="D81" s="242"/>
      <c r="E81" s="242"/>
      <c r="F81" s="242"/>
      <c r="G81" s="60">
        <v>73</v>
      </c>
      <c r="H81" s="73">
        <v>0</v>
      </c>
      <c r="I81" s="73">
        <v>0</v>
      </c>
    </row>
    <row r="82" spans="1:9">
      <c r="A82" s="242" t="s">
        <v>238</v>
      </c>
      <c r="B82" s="242"/>
      <c r="C82" s="242"/>
      <c r="D82" s="242"/>
      <c r="E82" s="242"/>
      <c r="F82" s="242"/>
      <c r="G82" s="60">
        <v>74</v>
      </c>
      <c r="H82" s="73">
        <v>0</v>
      </c>
      <c r="I82" s="73">
        <v>0</v>
      </c>
    </row>
    <row r="83" spans="1:9">
      <c r="A83" s="233" t="s">
        <v>239</v>
      </c>
      <c r="B83" s="233"/>
      <c r="C83" s="233"/>
      <c r="D83" s="233"/>
      <c r="E83" s="233"/>
      <c r="F83" s="233"/>
      <c r="G83" s="243"/>
      <c r="H83" s="243"/>
      <c r="I83" s="243"/>
    </row>
    <row r="84" spans="1:9">
      <c r="A84" s="244" t="s">
        <v>240</v>
      </c>
      <c r="B84" s="244"/>
      <c r="C84" s="244"/>
      <c r="D84" s="244"/>
      <c r="E84" s="244"/>
      <c r="F84" s="244"/>
      <c r="G84" s="60">
        <v>75</v>
      </c>
      <c r="H84" s="75">
        <f>H85+H86</f>
        <v>0</v>
      </c>
      <c r="I84" s="75">
        <f>I85+I86</f>
        <v>0</v>
      </c>
    </row>
    <row r="85" spans="1:9">
      <c r="A85" s="245" t="s">
        <v>241</v>
      </c>
      <c r="B85" s="245"/>
      <c r="C85" s="245"/>
      <c r="D85" s="245"/>
      <c r="E85" s="245"/>
      <c r="F85" s="245"/>
      <c r="G85" s="59">
        <v>76</v>
      </c>
      <c r="H85" s="76">
        <v>0</v>
      </c>
      <c r="I85" s="76">
        <v>0</v>
      </c>
    </row>
    <row r="86" spans="1:9">
      <c r="A86" s="245" t="s">
        <v>242</v>
      </c>
      <c r="B86" s="245"/>
      <c r="C86" s="245"/>
      <c r="D86" s="245"/>
      <c r="E86" s="245"/>
      <c r="F86" s="245"/>
      <c r="G86" s="59">
        <v>77</v>
      </c>
      <c r="H86" s="76">
        <v>0</v>
      </c>
      <c r="I86" s="76">
        <v>0</v>
      </c>
    </row>
    <row r="87" spans="1:9">
      <c r="A87" s="251" t="s">
        <v>243</v>
      </c>
      <c r="B87" s="251"/>
      <c r="C87" s="251"/>
      <c r="D87" s="251"/>
      <c r="E87" s="251"/>
      <c r="F87" s="251"/>
      <c r="G87" s="252"/>
      <c r="H87" s="252"/>
      <c r="I87" s="252"/>
    </row>
    <row r="88" spans="1:9">
      <c r="A88" s="253" t="s">
        <v>244</v>
      </c>
      <c r="B88" s="253"/>
      <c r="C88" s="253"/>
      <c r="D88" s="253"/>
      <c r="E88" s="253"/>
      <c r="F88" s="253"/>
      <c r="G88" s="59">
        <v>78</v>
      </c>
      <c r="H88" s="76">
        <v>31453933</v>
      </c>
      <c r="I88" s="76">
        <v>80142080</v>
      </c>
    </row>
    <row r="89" spans="1:9" ht="29.25" customHeight="1">
      <c r="A89" s="250" t="s">
        <v>245</v>
      </c>
      <c r="B89" s="250"/>
      <c r="C89" s="250"/>
      <c r="D89" s="250"/>
      <c r="E89" s="250"/>
      <c r="F89" s="250"/>
      <c r="G89" s="60">
        <v>79</v>
      </c>
      <c r="H89" s="75">
        <f>H90+H97</f>
        <v>0</v>
      </c>
      <c r="I89" s="75">
        <f>I90+I97</f>
        <v>0</v>
      </c>
    </row>
    <row r="90" spans="1:9" ht="24.6" customHeight="1">
      <c r="A90" s="246" t="s">
        <v>246</v>
      </c>
      <c r="B90" s="246"/>
      <c r="C90" s="246"/>
      <c r="D90" s="246"/>
      <c r="E90" s="246"/>
      <c r="F90" s="246"/>
      <c r="G90" s="60">
        <v>80</v>
      </c>
      <c r="H90" s="75">
        <f>SUM(H91:H95)</f>
        <v>0</v>
      </c>
      <c r="I90" s="75">
        <f>SUM(I91:I95)</f>
        <v>0</v>
      </c>
    </row>
    <row r="91" spans="1:9" ht="24.6" customHeight="1">
      <c r="A91" s="235" t="s">
        <v>247</v>
      </c>
      <c r="B91" s="235"/>
      <c r="C91" s="235"/>
      <c r="D91" s="235"/>
      <c r="E91" s="235"/>
      <c r="F91" s="235"/>
      <c r="G91" s="60">
        <v>81</v>
      </c>
      <c r="H91" s="76">
        <v>0</v>
      </c>
      <c r="I91" s="76">
        <v>0</v>
      </c>
    </row>
    <row r="92" spans="1:9" ht="39" customHeight="1">
      <c r="A92" s="235" t="s">
        <v>248</v>
      </c>
      <c r="B92" s="235"/>
      <c r="C92" s="235"/>
      <c r="D92" s="235"/>
      <c r="E92" s="235"/>
      <c r="F92" s="235"/>
      <c r="G92" s="60">
        <v>82</v>
      </c>
      <c r="H92" s="76">
        <v>0</v>
      </c>
      <c r="I92" s="76">
        <v>0</v>
      </c>
    </row>
    <row r="93" spans="1:9" ht="44.25" customHeight="1">
      <c r="A93" s="235" t="s">
        <v>249</v>
      </c>
      <c r="B93" s="235"/>
      <c r="C93" s="235"/>
      <c r="D93" s="235"/>
      <c r="E93" s="235"/>
      <c r="F93" s="235"/>
      <c r="G93" s="60">
        <v>83</v>
      </c>
      <c r="H93" s="76">
        <v>0</v>
      </c>
      <c r="I93" s="76">
        <v>0</v>
      </c>
    </row>
    <row r="94" spans="1:9" ht="16.5" customHeight="1">
      <c r="A94" s="235" t="s">
        <v>250</v>
      </c>
      <c r="B94" s="235"/>
      <c r="C94" s="235"/>
      <c r="D94" s="235"/>
      <c r="E94" s="235"/>
      <c r="F94" s="235"/>
      <c r="G94" s="60">
        <v>84</v>
      </c>
      <c r="H94" s="76">
        <v>0</v>
      </c>
      <c r="I94" s="76">
        <v>0</v>
      </c>
    </row>
    <row r="95" spans="1:9" ht="13.5" customHeight="1">
      <c r="A95" s="235" t="s">
        <v>251</v>
      </c>
      <c r="B95" s="235"/>
      <c r="C95" s="235"/>
      <c r="D95" s="235"/>
      <c r="E95" s="235"/>
      <c r="F95" s="235"/>
      <c r="G95" s="60">
        <v>85</v>
      </c>
      <c r="H95" s="76">
        <v>0</v>
      </c>
      <c r="I95" s="76">
        <v>0</v>
      </c>
    </row>
    <row r="96" spans="1:9" ht="24.6" customHeight="1">
      <c r="A96" s="235" t="s">
        <v>252</v>
      </c>
      <c r="B96" s="235"/>
      <c r="C96" s="235"/>
      <c r="D96" s="235"/>
      <c r="E96" s="235"/>
      <c r="F96" s="235"/>
      <c r="G96" s="60">
        <v>86</v>
      </c>
      <c r="H96" s="76">
        <v>0</v>
      </c>
      <c r="I96" s="76">
        <v>0</v>
      </c>
    </row>
    <row r="97" spans="1:9" ht="24.6" customHeight="1">
      <c r="A97" s="246" t="s">
        <v>440</v>
      </c>
      <c r="B97" s="246"/>
      <c r="C97" s="246"/>
      <c r="D97" s="246"/>
      <c r="E97" s="246"/>
      <c r="F97" s="246"/>
      <c r="G97" s="60">
        <v>87</v>
      </c>
      <c r="H97" s="75">
        <f>SUM(H98:H106)</f>
        <v>0</v>
      </c>
      <c r="I97" s="75">
        <f>SUM(I98:I106)</f>
        <v>0</v>
      </c>
    </row>
    <row r="98" spans="1:9">
      <c r="A98" s="235" t="s">
        <v>253</v>
      </c>
      <c r="B98" s="235"/>
      <c r="C98" s="235"/>
      <c r="D98" s="235"/>
      <c r="E98" s="235"/>
      <c r="F98" s="235"/>
      <c r="G98" s="59">
        <v>88</v>
      </c>
      <c r="H98" s="76">
        <v>0</v>
      </c>
      <c r="I98" s="76">
        <v>0</v>
      </c>
    </row>
    <row r="99" spans="1:9" ht="35.25" customHeight="1">
      <c r="A99" s="235" t="s">
        <v>431</v>
      </c>
      <c r="B99" s="235"/>
      <c r="C99" s="235"/>
      <c r="D99" s="235"/>
      <c r="E99" s="235"/>
      <c r="F99" s="235"/>
      <c r="G99" s="59">
        <v>89</v>
      </c>
      <c r="H99" s="76">
        <v>0</v>
      </c>
      <c r="I99" s="76">
        <v>0</v>
      </c>
    </row>
    <row r="100" spans="1:9" ht="35.25" customHeight="1">
      <c r="A100" s="235" t="s">
        <v>432</v>
      </c>
      <c r="B100" s="235"/>
      <c r="C100" s="235"/>
      <c r="D100" s="235"/>
      <c r="E100" s="235"/>
      <c r="F100" s="235"/>
      <c r="G100" s="59">
        <v>90</v>
      </c>
      <c r="H100" s="76">
        <v>0</v>
      </c>
      <c r="I100" s="76">
        <v>0</v>
      </c>
    </row>
    <row r="101" spans="1:9">
      <c r="A101" s="235" t="s">
        <v>433</v>
      </c>
      <c r="B101" s="235"/>
      <c r="C101" s="235"/>
      <c r="D101" s="235"/>
      <c r="E101" s="235"/>
      <c r="F101" s="235"/>
      <c r="G101" s="59">
        <v>91</v>
      </c>
      <c r="H101" s="76">
        <v>0</v>
      </c>
      <c r="I101" s="76">
        <v>0</v>
      </c>
    </row>
    <row r="102" spans="1:9" ht="33.75" customHeight="1">
      <c r="A102" s="235" t="s">
        <v>434</v>
      </c>
      <c r="B102" s="235"/>
      <c r="C102" s="235"/>
      <c r="D102" s="235"/>
      <c r="E102" s="235"/>
      <c r="F102" s="235"/>
      <c r="G102" s="59">
        <v>92</v>
      </c>
      <c r="H102" s="76">
        <v>0</v>
      </c>
      <c r="I102" s="76">
        <v>0</v>
      </c>
    </row>
    <row r="103" spans="1:9" ht="29.25" customHeight="1">
      <c r="A103" s="235" t="s">
        <v>435</v>
      </c>
      <c r="B103" s="235"/>
      <c r="C103" s="235"/>
      <c r="D103" s="235"/>
      <c r="E103" s="235"/>
      <c r="F103" s="235"/>
      <c r="G103" s="59">
        <v>93</v>
      </c>
      <c r="H103" s="76">
        <v>0</v>
      </c>
      <c r="I103" s="76">
        <v>0</v>
      </c>
    </row>
    <row r="104" spans="1:9">
      <c r="A104" s="235" t="s">
        <v>436</v>
      </c>
      <c r="B104" s="235"/>
      <c r="C104" s="235"/>
      <c r="D104" s="235"/>
      <c r="E104" s="235"/>
      <c r="F104" s="235"/>
      <c r="G104" s="59">
        <v>94</v>
      </c>
      <c r="H104" s="76">
        <v>0</v>
      </c>
      <c r="I104" s="76">
        <v>0</v>
      </c>
    </row>
    <row r="105" spans="1:9" ht="24.75" customHeight="1">
      <c r="A105" s="235" t="s">
        <v>437</v>
      </c>
      <c r="B105" s="235"/>
      <c r="C105" s="235"/>
      <c r="D105" s="235"/>
      <c r="E105" s="235"/>
      <c r="F105" s="235"/>
      <c r="G105" s="59">
        <v>95</v>
      </c>
      <c r="H105" s="76">
        <v>0</v>
      </c>
      <c r="I105" s="76">
        <v>0</v>
      </c>
    </row>
    <row r="106" spans="1:9" ht="15.75" customHeight="1">
      <c r="A106" s="235" t="s">
        <v>438</v>
      </c>
      <c r="B106" s="235"/>
      <c r="C106" s="235"/>
      <c r="D106" s="235"/>
      <c r="E106" s="235"/>
      <c r="F106" s="235"/>
      <c r="G106" s="59">
        <v>96</v>
      </c>
      <c r="H106" s="76">
        <v>0</v>
      </c>
      <c r="I106" s="76">
        <v>0</v>
      </c>
    </row>
    <row r="107" spans="1:9" ht="24.75" customHeight="1">
      <c r="A107" s="235" t="s">
        <v>439</v>
      </c>
      <c r="B107" s="235"/>
      <c r="C107" s="235"/>
      <c r="D107" s="235"/>
      <c r="E107" s="235"/>
      <c r="F107" s="235"/>
      <c r="G107" s="59">
        <v>97</v>
      </c>
      <c r="H107" s="76">
        <v>0</v>
      </c>
      <c r="I107" s="76">
        <v>0</v>
      </c>
    </row>
    <row r="108" spans="1:9" ht="27.6" customHeight="1">
      <c r="A108" s="250" t="s">
        <v>441</v>
      </c>
      <c r="B108" s="250"/>
      <c r="C108" s="250"/>
      <c r="D108" s="250"/>
      <c r="E108" s="250"/>
      <c r="F108" s="250"/>
      <c r="G108" s="60">
        <v>98</v>
      </c>
      <c r="H108" s="75">
        <f>H90+H97-H107-H96</f>
        <v>0</v>
      </c>
      <c r="I108" s="75">
        <f>I90+I97-I107-I96</f>
        <v>0</v>
      </c>
    </row>
    <row r="109" spans="1:9" ht="22.15" customHeight="1">
      <c r="A109" s="250" t="s">
        <v>442</v>
      </c>
      <c r="B109" s="250"/>
      <c r="C109" s="250"/>
      <c r="D109" s="250"/>
      <c r="E109" s="250"/>
      <c r="F109" s="250"/>
      <c r="G109" s="60">
        <v>99</v>
      </c>
      <c r="H109" s="75">
        <f>H88+H108</f>
        <v>31453933</v>
      </c>
      <c r="I109" s="75">
        <f>I88+I108</f>
        <v>80142080</v>
      </c>
    </row>
    <row r="110" spans="1:9">
      <c r="A110" s="233" t="s">
        <v>254</v>
      </c>
      <c r="B110" s="233"/>
      <c r="C110" s="233"/>
      <c r="D110" s="233"/>
      <c r="E110" s="233"/>
      <c r="F110" s="233"/>
      <c r="G110" s="243"/>
      <c r="H110" s="243"/>
      <c r="I110" s="243"/>
    </row>
    <row r="111" spans="1:9" ht="24.75" customHeight="1">
      <c r="A111" s="244" t="s">
        <v>443</v>
      </c>
      <c r="B111" s="244"/>
      <c r="C111" s="244"/>
      <c r="D111" s="244"/>
      <c r="E111" s="244"/>
      <c r="F111" s="244"/>
      <c r="G111" s="60">
        <v>100</v>
      </c>
      <c r="H111" s="75">
        <f>H112+H113</f>
        <v>0</v>
      </c>
      <c r="I111" s="75">
        <f>I112+I113</f>
        <v>0</v>
      </c>
    </row>
    <row r="112" spans="1:9">
      <c r="A112" s="245" t="s">
        <v>255</v>
      </c>
      <c r="B112" s="245"/>
      <c r="C112" s="245"/>
      <c r="D112" s="245"/>
      <c r="E112" s="245"/>
      <c r="F112" s="245"/>
      <c r="G112" s="59">
        <v>101</v>
      </c>
      <c r="H112" s="76">
        <v>0</v>
      </c>
      <c r="I112" s="76">
        <v>0</v>
      </c>
    </row>
    <row r="113" spans="1:9">
      <c r="A113" s="245" t="s">
        <v>256</v>
      </c>
      <c r="B113" s="245"/>
      <c r="C113" s="245"/>
      <c r="D113" s="245"/>
      <c r="E113" s="245"/>
      <c r="F113" s="245"/>
      <c r="G113" s="59">
        <v>102</v>
      </c>
      <c r="H113" s="76">
        <v>0</v>
      </c>
      <c r="I113" s="76">
        <v>0</v>
      </c>
    </row>
  </sheetData>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Incorrect entry" error="You can enter only positive whole numbers."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Incorrect entry" error="You can enter only positive or negative whole numbers."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Incorrect entry" error="You can enter only whole numbers."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F63" sqref="F63"/>
    </sheetView>
  </sheetViews>
  <sheetFormatPr defaultColWidth="9.140625" defaultRowHeight="12.75"/>
  <cols>
    <col min="1" max="6" width="9.140625" style="2"/>
    <col min="7" max="7" width="9.140625" style="7"/>
    <col min="8" max="9" width="16.28515625" style="23" customWidth="1"/>
    <col min="10" max="16384" width="9.140625" style="2"/>
  </cols>
  <sheetData>
    <row r="1" spans="1:9">
      <c r="A1" s="240" t="s">
        <v>257</v>
      </c>
      <c r="B1" s="255"/>
      <c r="C1" s="255"/>
      <c r="D1" s="255"/>
      <c r="E1" s="255"/>
      <c r="F1" s="255"/>
      <c r="G1" s="255"/>
      <c r="H1" s="255"/>
      <c r="I1" s="255"/>
    </row>
    <row r="2" spans="1:9">
      <c r="A2" s="239" t="s">
        <v>459</v>
      </c>
      <c r="B2" s="220"/>
      <c r="C2" s="220"/>
      <c r="D2" s="220"/>
      <c r="E2" s="220"/>
      <c r="F2" s="220"/>
      <c r="G2" s="220"/>
      <c r="H2" s="220"/>
      <c r="I2" s="220"/>
    </row>
    <row r="3" spans="1:9">
      <c r="A3" s="248" t="s">
        <v>41</v>
      </c>
      <c r="B3" s="258"/>
      <c r="C3" s="258"/>
      <c r="D3" s="258"/>
      <c r="E3" s="258"/>
      <c r="F3" s="258"/>
      <c r="G3" s="258"/>
      <c r="H3" s="258"/>
      <c r="I3" s="258"/>
    </row>
    <row r="4" spans="1:9">
      <c r="A4" s="256" t="s">
        <v>458</v>
      </c>
      <c r="B4" s="223"/>
      <c r="C4" s="223"/>
      <c r="D4" s="223"/>
      <c r="E4" s="223"/>
      <c r="F4" s="223"/>
      <c r="G4" s="223"/>
      <c r="H4" s="223"/>
      <c r="I4" s="224"/>
    </row>
    <row r="5" spans="1:9" ht="22.5">
      <c r="A5" s="236" t="s">
        <v>42</v>
      </c>
      <c r="B5" s="228"/>
      <c r="C5" s="228"/>
      <c r="D5" s="228"/>
      <c r="E5" s="228"/>
      <c r="F5" s="228"/>
      <c r="G5" s="65" t="s">
        <v>258</v>
      </c>
      <c r="H5" s="62" t="s">
        <v>161</v>
      </c>
      <c r="I5" s="62" t="s">
        <v>162</v>
      </c>
    </row>
    <row r="6" spans="1:9">
      <c r="A6" s="259">
        <v>1</v>
      </c>
      <c r="B6" s="228"/>
      <c r="C6" s="228"/>
      <c r="D6" s="228"/>
      <c r="E6" s="228"/>
      <c r="F6" s="228"/>
      <c r="G6" s="62">
        <v>2</v>
      </c>
      <c r="H6" s="62" t="s">
        <v>259</v>
      </c>
      <c r="I6" s="62" t="s">
        <v>260</v>
      </c>
    </row>
    <row r="7" spans="1:9">
      <c r="A7" s="260" t="s">
        <v>261</v>
      </c>
      <c r="B7" s="260"/>
      <c r="C7" s="260"/>
      <c r="D7" s="260"/>
      <c r="E7" s="260"/>
      <c r="F7" s="260"/>
      <c r="G7" s="260"/>
      <c r="H7" s="260"/>
      <c r="I7" s="260"/>
    </row>
    <row r="8" spans="1:9" ht="12.75" customHeight="1">
      <c r="A8" s="235" t="s">
        <v>262</v>
      </c>
      <c r="B8" s="235"/>
      <c r="C8" s="235"/>
      <c r="D8" s="235"/>
      <c r="E8" s="235"/>
      <c r="F8" s="235"/>
      <c r="G8" s="64">
        <v>1</v>
      </c>
      <c r="H8" s="77">
        <v>0</v>
      </c>
      <c r="I8" s="77">
        <v>0</v>
      </c>
    </row>
    <row r="9" spans="1:9" ht="12.75" customHeight="1">
      <c r="A9" s="242" t="s">
        <v>263</v>
      </c>
      <c r="B9" s="242"/>
      <c r="C9" s="242"/>
      <c r="D9" s="242"/>
      <c r="E9" s="242"/>
      <c r="F9" s="242"/>
      <c r="G9" s="60">
        <v>2</v>
      </c>
      <c r="H9" s="78">
        <f>H10+H11+H12+H13+H14+H15+H16+H17</f>
        <v>0</v>
      </c>
      <c r="I9" s="78">
        <f>I10+I11+I12+I13+I14+I15+I16+I17</f>
        <v>0</v>
      </c>
    </row>
    <row r="10" spans="1:9" ht="12.75" customHeight="1">
      <c r="A10" s="257" t="s">
        <v>264</v>
      </c>
      <c r="B10" s="257"/>
      <c r="C10" s="257"/>
      <c r="D10" s="257"/>
      <c r="E10" s="257"/>
      <c r="F10" s="257"/>
      <c r="G10" s="64">
        <v>3</v>
      </c>
      <c r="H10" s="77">
        <v>0</v>
      </c>
      <c r="I10" s="77">
        <v>0</v>
      </c>
    </row>
    <row r="11" spans="1:9" ht="31.15" customHeight="1">
      <c r="A11" s="257" t="s">
        <v>265</v>
      </c>
      <c r="B11" s="257"/>
      <c r="C11" s="257"/>
      <c r="D11" s="257"/>
      <c r="E11" s="257"/>
      <c r="F11" s="257"/>
      <c r="G11" s="64">
        <v>4</v>
      </c>
      <c r="H11" s="77">
        <v>0</v>
      </c>
      <c r="I11" s="77">
        <v>0</v>
      </c>
    </row>
    <row r="12" spans="1:9" ht="28.15" customHeight="1">
      <c r="A12" s="257" t="s">
        <v>266</v>
      </c>
      <c r="B12" s="257"/>
      <c r="C12" s="257"/>
      <c r="D12" s="257"/>
      <c r="E12" s="257"/>
      <c r="F12" s="257"/>
      <c r="G12" s="64">
        <v>5</v>
      </c>
      <c r="H12" s="77">
        <v>0</v>
      </c>
      <c r="I12" s="77">
        <v>0</v>
      </c>
    </row>
    <row r="13" spans="1:9" ht="12.75" customHeight="1">
      <c r="A13" s="257" t="s">
        <v>267</v>
      </c>
      <c r="B13" s="257"/>
      <c r="C13" s="257"/>
      <c r="D13" s="257"/>
      <c r="E13" s="257"/>
      <c r="F13" s="257"/>
      <c r="G13" s="64">
        <v>6</v>
      </c>
      <c r="H13" s="77">
        <v>0</v>
      </c>
      <c r="I13" s="77">
        <v>0</v>
      </c>
    </row>
    <row r="14" spans="1:9" ht="12.75" customHeight="1">
      <c r="A14" s="257" t="s">
        <v>268</v>
      </c>
      <c r="B14" s="257"/>
      <c r="C14" s="257"/>
      <c r="D14" s="257"/>
      <c r="E14" s="257"/>
      <c r="F14" s="257"/>
      <c r="G14" s="64">
        <v>7</v>
      </c>
      <c r="H14" s="77">
        <v>0</v>
      </c>
      <c r="I14" s="77">
        <v>0</v>
      </c>
    </row>
    <row r="15" spans="1:9" ht="12.75" customHeight="1">
      <c r="A15" s="257" t="s">
        <v>269</v>
      </c>
      <c r="B15" s="257"/>
      <c r="C15" s="257"/>
      <c r="D15" s="257"/>
      <c r="E15" s="257"/>
      <c r="F15" s="257"/>
      <c r="G15" s="64">
        <v>8</v>
      </c>
      <c r="H15" s="77">
        <v>0</v>
      </c>
      <c r="I15" s="77">
        <v>0</v>
      </c>
    </row>
    <row r="16" spans="1:9" ht="12.75" customHeight="1">
      <c r="A16" s="257" t="s">
        <v>270</v>
      </c>
      <c r="B16" s="257"/>
      <c r="C16" s="257"/>
      <c r="D16" s="257"/>
      <c r="E16" s="257"/>
      <c r="F16" s="257"/>
      <c r="G16" s="64">
        <v>9</v>
      </c>
      <c r="H16" s="77">
        <v>0</v>
      </c>
      <c r="I16" s="77">
        <v>0</v>
      </c>
    </row>
    <row r="17" spans="1:9" ht="27.6" customHeight="1">
      <c r="A17" s="257" t="s">
        <v>271</v>
      </c>
      <c r="B17" s="257"/>
      <c r="C17" s="257"/>
      <c r="D17" s="257"/>
      <c r="E17" s="257"/>
      <c r="F17" s="257"/>
      <c r="G17" s="64">
        <v>10</v>
      </c>
      <c r="H17" s="77">
        <v>0</v>
      </c>
      <c r="I17" s="77">
        <v>0</v>
      </c>
    </row>
    <row r="18" spans="1:9" ht="29.45" customHeight="1">
      <c r="A18" s="250" t="s">
        <v>272</v>
      </c>
      <c r="B18" s="250"/>
      <c r="C18" s="250"/>
      <c r="D18" s="250"/>
      <c r="E18" s="250"/>
      <c r="F18" s="250"/>
      <c r="G18" s="60">
        <v>11</v>
      </c>
      <c r="H18" s="78">
        <f>H8+H9</f>
        <v>0</v>
      </c>
      <c r="I18" s="78">
        <f>I8+I9</f>
        <v>0</v>
      </c>
    </row>
    <row r="19" spans="1:9" ht="12.75" customHeight="1">
      <c r="A19" s="242" t="s">
        <v>273</v>
      </c>
      <c r="B19" s="242"/>
      <c r="C19" s="242"/>
      <c r="D19" s="242"/>
      <c r="E19" s="242"/>
      <c r="F19" s="242"/>
      <c r="G19" s="60">
        <v>12</v>
      </c>
      <c r="H19" s="78">
        <f>H20+H21+H22+H23</f>
        <v>0</v>
      </c>
      <c r="I19" s="78">
        <f>I20+I21+I22+I23</f>
        <v>0</v>
      </c>
    </row>
    <row r="20" spans="1:9" ht="12.75" customHeight="1">
      <c r="A20" s="257" t="s">
        <v>274</v>
      </c>
      <c r="B20" s="257"/>
      <c r="C20" s="257"/>
      <c r="D20" s="257"/>
      <c r="E20" s="257"/>
      <c r="F20" s="257"/>
      <c r="G20" s="64">
        <v>13</v>
      </c>
      <c r="H20" s="77">
        <v>0</v>
      </c>
      <c r="I20" s="77">
        <v>0</v>
      </c>
    </row>
    <row r="21" spans="1:9" ht="12.75" customHeight="1">
      <c r="A21" s="257" t="s">
        <v>275</v>
      </c>
      <c r="B21" s="257"/>
      <c r="C21" s="257"/>
      <c r="D21" s="257"/>
      <c r="E21" s="257"/>
      <c r="F21" s="257"/>
      <c r="G21" s="64">
        <v>14</v>
      </c>
      <c r="H21" s="77">
        <v>0</v>
      </c>
      <c r="I21" s="77">
        <v>0</v>
      </c>
    </row>
    <row r="22" spans="1:9" ht="12.75" customHeight="1">
      <c r="A22" s="257" t="s">
        <v>276</v>
      </c>
      <c r="B22" s="257"/>
      <c r="C22" s="257"/>
      <c r="D22" s="257"/>
      <c r="E22" s="257"/>
      <c r="F22" s="257"/>
      <c r="G22" s="64">
        <v>15</v>
      </c>
      <c r="H22" s="77">
        <v>0</v>
      </c>
      <c r="I22" s="77">
        <v>0</v>
      </c>
    </row>
    <row r="23" spans="1:9" ht="12.75" customHeight="1">
      <c r="A23" s="257" t="s">
        <v>277</v>
      </c>
      <c r="B23" s="257"/>
      <c r="C23" s="257"/>
      <c r="D23" s="257"/>
      <c r="E23" s="257"/>
      <c r="F23" s="257"/>
      <c r="G23" s="64">
        <v>16</v>
      </c>
      <c r="H23" s="77">
        <v>0</v>
      </c>
      <c r="I23" s="77">
        <v>0</v>
      </c>
    </row>
    <row r="24" spans="1:9" ht="12.75" customHeight="1">
      <c r="A24" s="250" t="s">
        <v>278</v>
      </c>
      <c r="B24" s="250"/>
      <c r="C24" s="250"/>
      <c r="D24" s="250"/>
      <c r="E24" s="250"/>
      <c r="F24" s="250"/>
      <c r="G24" s="60">
        <v>17</v>
      </c>
      <c r="H24" s="78">
        <f>H18+H19</f>
        <v>0</v>
      </c>
      <c r="I24" s="78">
        <f>I18+I19</f>
        <v>0</v>
      </c>
    </row>
    <row r="25" spans="1:9" ht="12.75" customHeight="1">
      <c r="A25" s="235" t="s">
        <v>279</v>
      </c>
      <c r="B25" s="235"/>
      <c r="C25" s="235"/>
      <c r="D25" s="235"/>
      <c r="E25" s="235"/>
      <c r="F25" s="235"/>
      <c r="G25" s="64">
        <v>18</v>
      </c>
      <c r="H25" s="77">
        <v>0</v>
      </c>
      <c r="I25" s="77">
        <v>0</v>
      </c>
    </row>
    <row r="26" spans="1:9" ht="12.75" customHeight="1">
      <c r="A26" s="235" t="s">
        <v>280</v>
      </c>
      <c r="B26" s="235"/>
      <c r="C26" s="235"/>
      <c r="D26" s="235"/>
      <c r="E26" s="235"/>
      <c r="F26" s="235"/>
      <c r="G26" s="64">
        <v>19</v>
      </c>
      <c r="H26" s="77">
        <v>0</v>
      </c>
      <c r="I26" s="77">
        <v>0</v>
      </c>
    </row>
    <row r="27" spans="1:9" ht="28.9" customHeight="1">
      <c r="A27" s="244" t="s">
        <v>281</v>
      </c>
      <c r="B27" s="244"/>
      <c r="C27" s="244"/>
      <c r="D27" s="244"/>
      <c r="E27" s="244"/>
      <c r="F27" s="244"/>
      <c r="G27" s="60">
        <v>20</v>
      </c>
      <c r="H27" s="78">
        <f>H24+H25+H26</f>
        <v>0</v>
      </c>
      <c r="I27" s="78">
        <f>I24+I25+I26</f>
        <v>0</v>
      </c>
    </row>
    <row r="28" spans="1:9">
      <c r="A28" s="260" t="s">
        <v>282</v>
      </c>
      <c r="B28" s="260"/>
      <c r="C28" s="260"/>
      <c r="D28" s="260"/>
      <c r="E28" s="260"/>
      <c r="F28" s="260"/>
      <c r="G28" s="260"/>
      <c r="H28" s="260"/>
      <c r="I28" s="260"/>
    </row>
    <row r="29" spans="1:9" ht="23.45" customHeight="1">
      <c r="A29" s="235" t="s">
        <v>283</v>
      </c>
      <c r="B29" s="235"/>
      <c r="C29" s="235"/>
      <c r="D29" s="235"/>
      <c r="E29" s="235"/>
      <c r="F29" s="235"/>
      <c r="G29" s="64">
        <v>21</v>
      </c>
      <c r="H29" s="76">
        <v>0</v>
      </c>
      <c r="I29" s="76">
        <v>0</v>
      </c>
    </row>
    <row r="30" spans="1:9" ht="12.75" customHeight="1">
      <c r="A30" s="235" t="s">
        <v>284</v>
      </c>
      <c r="B30" s="235"/>
      <c r="C30" s="235"/>
      <c r="D30" s="235"/>
      <c r="E30" s="235"/>
      <c r="F30" s="235"/>
      <c r="G30" s="64">
        <v>22</v>
      </c>
      <c r="H30" s="76">
        <v>0</v>
      </c>
      <c r="I30" s="76">
        <v>0</v>
      </c>
    </row>
    <row r="31" spans="1:9" ht="12.75" customHeight="1">
      <c r="A31" s="235" t="s">
        <v>285</v>
      </c>
      <c r="B31" s="235"/>
      <c r="C31" s="235"/>
      <c r="D31" s="235"/>
      <c r="E31" s="235"/>
      <c r="F31" s="235"/>
      <c r="G31" s="64">
        <v>23</v>
      </c>
      <c r="H31" s="76">
        <v>0</v>
      </c>
      <c r="I31" s="76">
        <v>0</v>
      </c>
    </row>
    <row r="32" spans="1:9" ht="12.75" customHeight="1">
      <c r="A32" s="235" t="s">
        <v>286</v>
      </c>
      <c r="B32" s="235"/>
      <c r="C32" s="235"/>
      <c r="D32" s="235"/>
      <c r="E32" s="235"/>
      <c r="F32" s="235"/>
      <c r="G32" s="64">
        <v>24</v>
      </c>
      <c r="H32" s="76">
        <v>0</v>
      </c>
      <c r="I32" s="76">
        <v>0</v>
      </c>
    </row>
    <row r="33" spans="1:9" ht="12.75" customHeight="1">
      <c r="A33" s="235" t="s">
        <v>287</v>
      </c>
      <c r="B33" s="235"/>
      <c r="C33" s="235"/>
      <c r="D33" s="235"/>
      <c r="E33" s="235"/>
      <c r="F33" s="235"/>
      <c r="G33" s="64">
        <v>25</v>
      </c>
      <c r="H33" s="76">
        <v>0</v>
      </c>
      <c r="I33" s="76">
        <v>0</v>
      </c>
    </row>
    <row r="34" spans="1:9" ht="12.75" customHeight="1">
      <c r="A34" s="235" t="s">
        <v>288</v>
      </c>
      <c r="B34" s="235"/>
      <c r="C34" s="235"/>
      <c r="D34" s="235"/>
      <c r="E34" s="235"/>
      <c r="F34" s="235"/>
      <c r="G34" s="64">
        <v>26</v>
      </c>
      <c r="H34" s="76">
        <v>0</v>
      </c>
      <c r="I34" s="76">
        <v>0</v>
      </c>
    </row>
    <row r="35" spans="1:9" ht="27.6" customHeight="1">
      <c r="A35" s="250" t="s">
        <v>289</v>
      </c>
      <c r="B35" s="250"/>
      <c r="C35" s="250"/>
      <c r="D35" s="250"/>
      <c r="E35" s="250"/>
      <c r="F35" s="250"/>
      <c r="G35" s="60">
        <v>27</v>
      </c>
      <c r="H35" s="75">
        <f>H29+H30+H31+H32+H33+H34</f>
        <v>0</v>
      </c>
      <c r="I35" s="75">
        <f>I29+I30+I31+I32+I33+I34</f>
        <v>0</v>
      </c>
    </row>
    <row r="36" spans="1:9" ht="26.45" customHeight="1">
      <c r="A36" s="235" t="s">
        <v>290</v>
      </c>
      <c r="B36" s="235"/>
      <c r="C36" s="235"/>
      <c r="D36" s="235"/>
      <c r="E36" s="235"/>
      <c r="F36" s="235"/>
      <c r="G36" s="64">
        <v>28</v>
      </c>
      <c r="H36" s="76">
        <v>0</v>
      </c>
      <c r="I36" s="76">
        <v>0</v>
      </c>
    </row>
    <row r="37" spans="1:9" ht="12.75" customHeight="1">
      <c r="A37" s="235" t="s">
        <v>291</v>
      </c>
      <c r="B37" s="235"/>
      <c r="C37" s="235"/>
      <c r="D37" s="235"/>
      <c r="E37" s="235"/>
      <c r="F37" s="235"/>
      <c r="G37" s="64">
        <v>29</v>
      </c>
      <c r="H37" s="76">
        <v>0</v>
      </c>
      <c r="I37" s="76">
        <v>0</v>
      </c>
    </row>
    <row r="38" spans="1:9" ht="12.75" customHeight="1">
      <c r="A38" s="235" t="s">
        <v>292</v>
      </c>
      <c r="B38" s="235"/>
      <c r="C38" s="235"/>
      <c r="D38" s="235"/>
      <c r="E38" s="235"/>
      <c r="F38" s="235"/>
      <c r="G38" s="64">
        <v>30</v>
      </c>
      <c r="H38" s="76">
        <v>0</v>
      </c>
      <c r="I38" s="76">
        <v>0</v>
      </c>
    </row>
    <row r="39" spans="1:9" ht="12.75" customHeight="1">
      <c r="A39" s="235" t="s">
        <v>293</v>
      </c>
      <c r="B39" s="235"/>
      <c r="C39" s="235"/>
      <c r="D39" s="235"/>
      <c r="E39" s="235"/>
      <c r="F39" s="235"/>
      <c r="G39" s="64">
        <v>31</v>
      </c>
      <c r="H39" s="76">
        <v>0</v>
      </c>
      <c r="I39" s="76">
        <v>0</v>
      </c>
    </row>
    <row r="40" spans="1:9" ht="12.75" customHeight="1">
      <c r="A40" s="235" t="s">
        <v>294</v>
      </c>
      <c r="B40" s="235"/>
      <c r="C40" s="235"/>
      <c r="D40" s="235"/>
      <c r="E40" s="235"/>
      <c r="F40" s="235"/>
      <c r="G40" s="64">
        <v>32</v>
      </c>
      <c r="H40" s="76">
        <v>0</v>
      </c>
      <c r="I40" s="76">
        <v>0</v>
      </c>
    </row>
    <row r="41" spans="1:9" ht="22.9" customHeight="1">
      <c r="A41" s="250" t="s">
        <v>295</v>
      </c>
      <c r="B41" s="250"/>
      <c r="C41" s="250"/>
      <c r="D41" s="250"/>
      <c r="E41" s="250"/>
      <c r="F41" s="250"/>
      <c r="G41" s="60">
        <v>33</v>
      </c>
      <c r="H41" s="75">
        <f>H36+H37+H38+H39+H40</f>
        <v>0</v>
      </c>
      <c r="I41" s="75">
        <f>I36+I37+I38+I39+I40</f>
        <v>0</v>
      </c>
    </row>
    <row r="42" spans="1:9" ht="30.6" customHeight="1">
      <c r="A42" s="244" t="s">
        <v>296</v>
      </c>
      <c r="B42" s="244"/>
      <c r="C42" s="244"/>
      <c r="D42" s="244"/>
      <c r="E42" s="244"/>
      <c r="F42" s="244"/>
      <c r="G42" s="60">
        <v>34</v>
      </c>
      <c r="H42" s="75">
        <f>H35+H41</f>
        <v>0</v>
      </c>
      <c r="I42" s="75">
        <f>I35+I41</f>
        <v>0</v>
      </c>
    </row>
    <row r="43" spans="1:9">
      <c r="A43" s="260" t="s">
        <v>297</v>
      </c>
      <c r="B43" s="260"/>
      <c r="C43" s="260"/>
      <c r="D43" s="260"/>
      <c r="E43" s="260"/>
      <c r="F43" s="260"/>
      <c r="G43" s="260"/>
      <c r="H43" s="260"/>
      <c r="I43" s="260"/>
    </row>
    <row r="44" spans="1:9" ht="12.75" customHeight="1">
      <c r="A44" s="235" t="s">
        <v>298</v>
      </c>
      <c r="B44" s="235"/>
      <c r="C44" s="235"/>
      <c r="D44" s="235"/>
      <c r="E44" s="235"/>
      <c r="F44" s="235"/>
      <c r="G44" s="64">
        <v>35</v>
      </c>
      <c r="H44" s="76">
        <v>0</v>
      </c>
      <c r="I44" s="76">
        <v>0</v>
      </c>
    </row>
    <row r="45" spans="1:9" ht="27.6" customHeight="1">
      <c r="A45" s="235" t="s">
        <v>299</v>
      </c>
      <c r="B45" s="235"/>
      <c r="C45" s="235"/>
      <c r="D45" s="235"/>
      <c r="E45" s="235"/>
      <c r="F45" s="235"/>
      <c r="G45" s="64">
        <v>36</v>
      </c>
      <c r="H45" s="76">
        <v>0</v>
      </c>
      <c r="I45" s="76">
        <v>0</v>
      </c>
    </row>
    <row r="46" spans="1:9" ht="12.75" customHeight="1">
      <c r="A46" s="235" t="s">
        <v>300</v>
      </c>
      <c r="B46" s="235"/>
      <c r="C46" s="235"/>
      <c r="D46" s="235"/>
      <c r="E46" s="235"/>
      <c r="F46" s="235"/>
      <c r="G46" s="64">
        <v>37</v>
      </c>
      <c r="H46" s="76">
        <v>0</v>
      </c>
      <c r="I46" s="76">
        <v>0</v>
      </c>
    </row>
    <row r="47" spans="1:9" ht="12.75" customHeight="1">
      <c r="A47" s="235" t="s">
        <v>301</v>
      </c>
      <c r="B47" s="235"/>
      <c r="C47" s="235"/>
      <c r="D47" s="235"/>
      <c r="E47" s="235"/>
      <c r="F47" s="235"/>
      <c r="G47" s="64">
        <v>38</v>
      </c>
      <c r="H47" s="76">
        <v>0</v>
      </c>
      <c r="I47" s="76">
        <v>0</v>
      </c>
    </row>
    <row r="48" spans="1:9" ht="25.9" customHeight="1">
      <c r="A48" s="250" t="s">
        <v>302</v>
      </c>
      <c r="B48" s="250"/>
      <c r="C48" s="250"/>
      <c r="D48" s="250"/>
      <c r="E48" s="250"/>
      <c r="F48" s="250"/>
      <c r="G48" s="60">
        <v>39</v>
      </c>
      <c r="H48" s="75">
        <f>H44+H45+H46+H47</f>
        <v>0</v>
      </c>
      <c r="I48" s="75">
        <f>I44+I45+I46+I47</f>
        <v>0</v>
      </c>
    </row>
    <row r="49" spans="1:9" ht="24.6" customHeight="1">
      <c r="A49" s="235" t="s">
        <v>303</v>
      </c>
      <c r="B49" s="235"/>
      <c r="C49" s="235"/>
      <c r="D49" s="235"/>
      <c r="E49" s="235"/>
      <c r="F49" s="235"/>
      <c r="G49" s="64">
        <v>40</v>
      </c>
      <c r="H49" s="76">
        <v>0</v>
      </c>
      <c r="I49" s="76">
        <v>0</v>
      </c>
    </row>
    <row r="50" spans="1:9" ht="12.75" customHeight="1">
      <c r="A50" s="235" t="s">
        <v>304</v>
      </c>
      <c r="B50" s="235"/>
      <c r="C50" s="235"/>
      <c r="D50" s="235"/>
      <c r="E50" s="235"/>
      <c r="F50" s="235"/>
      <c r="G50" s="64">
        <v>41</v>
      </c>
      <c r="H50" s="76">
        <v>0</v>
      </c>
      <c r="I50" s="76">
        <v>0</v>
      </c>
    </row>
    <row r="51" spans="1:9" ht="12.75" customHeight="1">
      <c r="A51" s="235" t="s">
        <v>305</v>
      </c>
      <c r="B51" s="235"/>
      <c r="C51" s="235"/>
      <c r="D51" s="235"/>
      <c r="E51" s="235"/>
      <c r="F51" s="235"/>
      <c r="G51" s="64">
        <v>42</v>
      </c>
      <c r="H51" s="76">
        <v>0</v>
      </c>
      <c r="I51" s="76">
        <v>0</v>
      </c>
    </row>
    <row r="52" spans="1:9" ht="26.45" customHeight="1">
      <c r="A52" s="235" t="s">
        <v>306</v>
      </c>
      <c r="B52" s="235"/>
      <c r="C52" s="235"/>
      <c r="D52" s="235"/>
      <c r="E52" s="235"/>
      <c r="F52" s="235"/>
      <c r="G52" s="64">
        <v>43</v>
      </c>
      <c r="H52" s="76">
        <v>0</v>
      </c>
      <c r="I52" s="76">
        <v>0</v>
      </c>
    </row>
    <row r="53" spans="1:9" ht="12.75" customHeight="1">
      <c r="A53" s="235" t="s">
        <v>307</v>
      </c>
      <c r="B53" s="235"/>
      <c r="C53" s="235"/>
      <c r="D53" s="235"/>
      <c r="E53" s="235"/>
      <c r="F53" s="235"/>
      <c r="G53" s="64">
        <v>44</v>
      </c>
      <c r="H53" s="76">
        <v>0</v>
      </c>
      <c r="I53" s="76">
        <v>0</v>
      </c>
    </row>
    <row r="54" spans="1:9" ht="27.6" customHeight="1">
      <c r="A54" s="250" t="s">
        <v>308</v>
      </c>
      <c r="B54" s="250"/>
      <c r="C54" s="250"/>
      <c r="D54" s="250"/>
      <c r="E54" s="250"/>
      <c r="F54" s="250"/>
      <c r="G54" s="60">
        <v>45</v>
      </c>
      <c r="H54" s="75">
        <f>H49+H50+H51+H52+H53</f>
        <v>0</v>
      </c>
      <c r="I54" s="75">
        <f>I49+I50+I51+I52+I53</f>
        <v>0</v>
      </c>
    </row>
    <row r="55" spans="1:9" ht="27.6" customHeight="1">
      <c r="A55" s="244" t="s">
        <v>309</v>
      </c>
      <c r="B55" s="244"/>
      <c r="C55" s="244"/>
      <c r="D55" s="244"/>
      <c r="E55" s="244"/>
      <c r="F55" s="244"/>
      <c r="G55" s="60">
        <v>46</v>
      </c>
      <c r="H55" s="75">
        <f>H48+H54</f>
        <v>0</v>
      </c>
      <c r="I55" s="75">
        <f>I48+I54</f>
        <v>0</v>
      </c>
    </row>
    <row r="56" spans="1:9">
      <c r="A56" s="213" t="s">
        <v>310</v>
      </c>
      <c r="B56" s="213"/>
      <c r="C56" s="213"/>
      <c r="D56" s="213"/>
      <c r="E56" s="213"/>
      <c r="F56" s="213"/>
      <c r="G56" s="64">
        <v>47</v>
      </c>
      <c r="H56" s="76">
        <v>0</v>
      </c>
      <c r="I56" s="76">
        <v>0</v>
      </c>
    </row>
    <row r="57" spans="1:9" ht="27" customHeight="1">
      <c r="A57" s="244" t="s">
        <v>311</v>
      </c>
      <c r="B57" s="244"/>
      <c r="C57" s="244"/>
      <c r="D57" s="244"/>
      <c r="E57" s="244"/>
      <c r="F57" s="244"/>
      <c r="G57" s="60">
        <v>48</v>
      </c>
      <c r="H57" s="75">
        <f>H27+H42+H55+H56</f>
        <v>0</v>
      </c>
      <c r="I57" s="75">
        <f>I27+I42+I55+I56</f>
        <v>0</v>
      </c>
    </row>
    <row r="58" spans="1:9" ht="15.6" customHeight="1">
      <c r="A58" s="261" t="s">
        <v>312</v>
      </c>
      <c r="B58" s="261"/>
      <c r="C58" s="261"/>
      <c r="D58" s="261"/>
      <c r="E58" s="261"/>
      <c r="F58" s="261"/>
      <c r="G58" s="64">
        <v>49</v>
      </c>
      <c r="H58" s="76">
        <v>0</v>
      </c>
      <c r="I58" s="76">
        <v>0</v>
      </c>
    </row>
    <row r="59" spans="1:9" ht="28.9" customHeight="1">
      <c r="A59" s="244" t="s">
        <v>313</v>
      </c>
      <c r="B59" s="244"/>
      <c r="C59" s="244"/>
      <c r="D59" s="244"/>
      <c r="E59" s="244"/>
      <c r="F59" s="244"/>
      <c r="G59" s="60">
        <v>50</v>
      </c>
      <c r="H59" s="75">
        <f>H57+H58</f>
        <v>0</v>
      </c>
      <c r="I59" s="75">
        <f>I57+I58</f>
        <v>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9" zoomScale="110" zoomScaleNormal="100" workbookViewId="0">
      <selection activeCell="A46" sqref="A46:F46"/>
    </sheetView>
  </sheetViews>
  <sheetFormatPr defaultRowHeight="12.75"/>
  <cols>
    <col min="1" max="7" width="9.140625" style="2"/>
    <col min="8" max="9" width="14.85546875" style="2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c r="A1" s="240" t="s">
        <v>314</v>
      </c>
      <c r="B1" s="255"/>
      <c r="C1" s="255"/>
      <c r="D1" s="255"/>
      <c r="E1" s="255"/>
      <c r="F1" s="255"/>
      <c r="G1" s="255"/>
      <c r="H1" s="255"/>
      <c r="I1" s="255"/>
    </row>
    <row r="2" spans="1:9" ht="12.75" customHeight="1">
      <c r="A2" s="239" t="s">
        <v>459</v>
      </c>
      <c r="B2" s="220"/>
      <c r="C2" s="220"/>
      <c r="D2" s="220"/>
      <c r="E2" s="220"/>
      <c r="F2" s="220"/>
      <c r="G2" s="220"/>
      <c r="H2" s="220"/>
      <c r="I2" s="220"/>
    </row>
    <row r="3" spans="1:9">
      <c r="A3" s="248" t="s">
        <v>41</v>
      </c>
      <c r="B3" s="263"/>
      <c r="C3" s="263"/>
      <c r="D3" s="263"/>
      <c r="E3" s="263"/>
      <c r="F3" s="263"/>
      <c r="G3" s="263"/>
      <c r="H3" s="263"/>
      <c r="I3" s="263"/>
    </row>
    <row r="4" spans="1:9">
      <c r="A4" s="256" t="s">
        <v>458</v>
      </c>
      <c r="B4" s="223"/>
      <c r="C4" s="223"/>
      <c r="D4" s="223"/>
      <c r="E4" s="223"/>
      <c r="F4" s="223"/>
      <c r="G4" s="223"/>
      <c r="H4" s="223"/>
      <c r="I4" s="224"/>
    </row>
    <row r="5" spans="1:9" ht="33.75">
      <c r="A5" s="236" t="s">
        <v>42</v>
      </c>
      <c r="B5" s="228"/>
      <c r="C5" s="228"/>
      <c r="D5" s="228"/>
      <c r="E5" s="228"/>
      <c r="F5" s="228"/>
      <c r="G5" s="61" t="s">
        <v>160</v>
      </c>
      <c r="H5" s="62" t="s">
        <v>161</v>
      </c>
      <c r="I5" s="62" t="s">
        <v>162</v>
      </c>
    </row>
    <row r="6" spans="1:9">
      <c r="A6" s="259">
        <v>1</v>
      </c>
      <c r="B6" s="228"/>
      <c r="C6" s="228"/>
      <c r="D6" s="228"/>
      <c r="E6" s="228"/>
      <c r="F6" s="228"/>
      <c r="G6" s="63">
        <v>2</v>
      </c>
      <c r="H6" s="62" t="s">
        <v>259</v>
      </c>
      <c r="I6" s="62" t="s">
        <v>260</v>
      </c>
    </row>
    <row r="7" spans="1:9">
      <c r="A7" s="260" t="s">
        <v>261</v>
      </c>
      <c r="B7" s="262"/>
      <c r="C7" s="262"/>
      <c r="D7" s="262"/>
      <c r="E7" s="262"/>
      <c r="F7" s="262"/>
      <c r="G7" s="262"/>
      <c r="H7" s="262"/>
      <c r="I7" s="262"/>
    </row>
    <row r="8" spans="1:9">
      <c r="A8" s="235" t="s">
        <v>315</v>
      </c>
      <c r="B8" s="235"/>
      <c r="C8" s="235"/>
      <c r="D8" s="235"/>
      <c r="E8" s="235"/>
      <c r="F8" s="235"/>
      <c r="G8" s="59">
        <v>1</v>
      </c>
      <c r="H8" s="76">
        <v>84492256</v>
      </c>
      <c r="I8" s="76">
        <v>195110496</v>
      </c>
    </row>
    <row r="9" spans="1:9">
      <c r="A9" s="235" t="s">
        <v>316</v>
      </c>
      <c r="B9" s="235"/>
      <c r="C9" s="235"/>
      <c r="D9" s="235"/>
      <c r="E9" s="235"/>
      <c r="F9" s="235"/>
      <c r="G9" s="59">
        <v>2</v>
      </c>
      <c r="H9" s="76">
        <v>0</v>
      </c>
      <c r="I9" s="76">
        <v>0</v>
      </c>
    </row>
    <row r="10" spans="1:9">
      <c r="A10" s="235" t="s">
        <v>317</v>
      </c>
      <c r="B10" s="235"/>
      <c r="C10" s="235"/>
      <c r="D10" s="235"/>
      <c r="E10" s="235"/>
      <c r="F10" s="235"/>
      <c r="G10" s="59">
        <v>3</v>
      </c>
      <c r="H10" s="76">
        <v>34681</v>
      </c>
      <c r="I10" s="76">
        <v>117373</v>
      </c>
    </row>
    <row r="11" spans="1:9">
      <c r="A11" s="235" t="s">
        <v>318</v>
      </c>
      <c r="B11" s="235"/>
      <c r="C11" s="235"/>
      <c r="D11" s="235"/>
      <c r="E11" s="235"/>
      <c r="F11" s="235"/>
      <c r="G11" s="59">
        <v>4</v>
      </c>
      <c r="H11" s="76">
        <v>4506550</v>
      </c>
      <c r="I11" s="76">
        <v>1105739</v>
      </c>
    </row>
    <row r="12" spans="1:9">
      <c r="A12" s="235" t="s">
        <v>319</v>
      </c>
      <c r="B12" s="235"/>
      <c r="C12" s="235"/>
      <c r="D12" s="235"/>
      <c r="E12" s="235"/>
      <c r="F12" s="235"/>
      <c r="G12" s="59">
        <v>5</v>
      </c>
      <c r="H12" s="76">
        <f>6132435-5063811</f>
        <v>1068624</v>
      </c>
      <c r="I12" s="76">
        <v>465071</v>
      </c>
    </row>
    <row r="13" spans="1:9" ht="24" customHeight="1">
      <c r="A13" s="246" t="s">
        <v>320</v>
      </c>
      <c r="B13" s="246"/>
      <c r="C13" s="246"/>
      <c r="D13" s="246"/>
      <c r="E13" s="246"/>
      <c r="F13" s="246"/>
      <c r="G13" s="60">
        <v>6</v>
      </c>
      <c r="H13" s="79">
        <f>SUM(H8:H12)</f>
        <v>90102111</v>
      </c>
      <c r="I13" s="79">
        <f>SUM(I8:I12)</f>
        <v>196798679</v>
      </c>
    </row>
    <row r="14" spans="1:9">
      <c r="A14" s="235" t="s">
        <v>321</v>
      </c>
      <c r="B14" s="235"/>
      <c r="C14" s="235"/>
      <c r="D14" s="235"/>
      <c r="E14" s="235"/>
      <c r="F14" s="235"/>
      <c r="G14" s="59">
        <v>7</v>
      </c>
      <c r="H14" s="76">
        <v>-60026542</v>
      </c>
      <c r="I14" s="76">
        <v>-136759051</v>
      </c>
    </row>
    <row r="15" spans="1:9">
      <c r="A15" s="235" t="s">
        <v>322</v>
      </c>
      <c r="B15" s="235"/>
      <c r="C15" s="235"/>
      <c r="D15" s="235"/>
      <c r="E15" s="235"/>
      <c r="F15" s="235"/>
      <c r="G15" s="59">
        <v>8</v>
      </c>
      <c r="H15" s="76">
        <f>-13360912-2829240</f>
        <v>-16190152</v>
      </c>
      <c r="I15" s="76">
        <v>-28524039</v>
      </c>
    </row>
    <row r="16" spans="1:9">
      <c r="A16" s="235" t="s">
        <v>323</v>
      </c>
      <c r="B16" s="235"/>
      <c r="C16" s="235"/>
      <c r="D16" s="235"/>
      <c r="E16" s="235"/>
      <c r="F16" s="235"/>
      <c r="G16" s="59">
        <v>9</v>
      </c>
      <c r="H16" s="76">
        <v>-350372</v>
      </c>
      <c r="I16" s="76">
        <v>-989371</v>
      </c>
    </row>
    <row r="17" spans="1:9">
      <c r="A17" s="235" t="s">
        <v>324</v>
      </c>
      <c r="B17" s="235"/>
      <c r="C17" s="235"/>
      <c r="D17" s="235"/>
      <c r="E17" s="235"/>
      <c r="F17" s="235"/>
      <c r="G17" s="59">
        <v>10</v>
      </c>
      <c r="H17" s="76">
        <v>-30946</v>
      </c>
      <c r="I17" s="76">
        <v>-138378</v>
      </c>
    </row>
    <row r="18" spans="1:9">
      <c r="A18" s="235" t="s">
        <v>325</v>
      </c>
      <c r="B18" s="235"/>
      <c r="C18" s="235"/>
      <c r="D18" s="235"/>
      <c r="E18" s="235"/>
      <c r="F18" s="235"/>
      <c r="G18" s="59">
        <v>11</v>
      </c>
      <c r="H18" s="76">
        <v>-386527</v>
      </c>
      <c r="I18" s="76">
        <v>-110732</v>
      </c>
    </row>
    <row r="19" spans="1:9">
      <c r="A19" s="235" t="s">
        <v>326</v>
      </c>
      <c r="B19" s="235"/>
      <c r="C19" s="235"/>
      <c r="D19" s="235"/>
      <c r="E19" s="235"/>
      <c r="F19" s="235"/>
      <c r="G19" s="59">
        <v>12</v>
      </c>
      <c r="H19" s="76">
        <f>-5200435+2829240</f>
        <v>-2371195</v>
      </c>
      <c r="I19" s="76">
        <v>-5093865</v>
      </c>
    </row>
    <row r="20" spans="1:9" ht="26.25" customHeight="1">
      <c r="A20" s="246" t="s">
        <v>327</v>
      </c>
      <c r="B20" s="246"/>
      <c r="C20" s="246"/>
      <c r="D20" s="246"/>
      <c r="E20" s="246"/>
      <c r="F20" s="246"/>
      <c r="G20" s="60">
        <v>13</v>
      </c>
      <c r="H20" s="79">
        <f>SUM(H14:H19)</f>
        <v>-79355734</v>
      </c>
      <c r="I20" s="79">
        <f>SUM(I14:I19)</f>
        <v>-171615436</v>
      </c>
    </row>
    <row r="21" spans="1:9" ht="25.9" customHeight="1">
      <c r="A21" s="244" t="s">
        <v>328</v>
      </c>
      <c r="B21" s="244"/>
      <c r="C21" s="244"/>
      <c r="D21" s="244"/>
      <c r="E21" s="244"/>
      <c r="F21" s="244"/>
      <c r="G21" s="60">
        <v>14</v>
      </c>
      <c r="H21" s="75">
        <f>H13+H20</f>
        <v>10746377</v>
      </c>
      <c r="I21" s="75">
        <f>I13+I20</f>
        <v>25183243</v>
      </c>
    </row>
    <row r="22" spans="1:9">
      <c r="A22" s="260" t="s">
        <v>282</v>
      </c>
      <c r="B22" s="262"/>
      <c r="C22" s="262"/>
      <c r="D22" s="262"/>
      <c r="E22" s="262"/>
      <c r="F22" s="262"/>
      <c r="G22" s="262"/>
      <c r="H22" s="262"/>
      <c r="I22" s="262"/>
    </row>
    <row r="23" spans="1:9" ht="26.45" customHeight="1">
      <c r="A23" s="235" t="s">
        <v>329</v>
      </c>
      <c r="B23" s="235"/>
      <c r="C23" s="235"/>
      <c r="D23" s="235"/>
      <c r="E23" s="235"/>
      <c r="F23" s="235"/>
      <c r="G23" s="59">
        <v>15</v>
      </c>
      <c r="H23" s="76">
        <v>849255</v>
      </c>
      <c r="I23" s="76">
        <v>3987305</v>
      </c>
    </row>
    <row r="24" spans="1:9">
      <c r="A24" s="235" t="s">
        <v>330</v>
      </c>
      <c r="B24" s="235"/>
      <c r="C24" s="235"/>
      <c r="D24" s="235"/>
      <c r="E24" s="235"/>
      <c r="F24" s="235"/>
      <c r="G24" s="59">
        <v>16</v>
      </c>
      <c r="H24" s="76">
        <v>0</v>
      </c>
      <c r="I24" s="76">
        <v>135811</v>
      </c>
    </row>
    <row r="25" spans="1:9">
      <c r="A25" s="235" t="s">
        <v>331</v>
      </c>
      <c r="B25" s="235"/>
      <c r="C25" s="235"/>
      <c r="D25" s="235"/>
      <c r="E25" s="235"/>
      <c r="F25" s="235"/>
      <c r="G25" s="59">
        <v>17</v>
      </c>
      <c r="H25" s="76">
        <v>737438</v>
      </c>
      <c r="I25" s="76">
        <v>478046</v>
      </c>
    </row>
    <row r="26" spans="1:9">
      <c r="A26" s="235" t="s">
        <v>332</v>
      </c>
      <c r="B26" s="235"/>
      <c r="C26" s="235"/>
      <c r="D26" s="235"/>
      <c r="E26" s="235"/>
      <c r="F26" s="235"/>
      <c r="G26" s="59">
        <v>18</v>
      </c>
      <c r="H26" s="76">
        <v>21083972</v>
      </c>
      <c r="I26" s="76">
        <v>49645685</v>
      </c>
    </row>
    <row r="27" spans="1:9">
      <c r="A27" s="235" t="s">
        <v>333</v>
      </c>
      <c r="B27" s="235"/>
      <c r="C27" s="235"/>
      <c r="D27" s="235"/>
      <c r="E27" s="235"/>
      <c r="F27" s="235"/>
      <c r="G27" s="59">
        <v>19</v>
      </c>
      <c r="H27" s="76">
        <v>10370000</v>
      </c>
      <c r="I27" s="76">
        <v>16580000</v>
      </c>
    </row>
    <row r="28" spans="1:9">
      <c r="A28" s="235" t="s">
        <v>334</v>
      </c>
      <c r="B28" s="235"/>
      <c r="C28" s="235"/>
      <c r="D28" s="235"/>
      <c r="E28" s="235"/>
      <c r="F28" s="235"/>
      <c r="G28" s="59">
        <v>20</v>
      </c>
      <c r="H28" s="76">
        <f>2520+5063811</f>
        <v>5066331</v>
      </c>
      <c r="I28" s="76">
        <v>0</v>
      </c>
    </row>
    <row r="29" spans="1:9" ht="25.15" customHeight="1">
      <c r="A29" s="250" t="s">
        <v>335</v>
      </c>
      <c r="B29" s="250"/>
      <c r="C29" s="250"/>
      <c r="D29" s="250"/>
      <c r="E29" s="250"/>
      <c r="F29" s="250"/>
      <c r="G29" s="60">
        <v>21</v>
      </c>
      <c r="H29" s="75">
        <f>SUM(H23:H28)</f>
        <v>38106996</v>
      </c>
      <c r="I29" s="75">
        <f>SUM(I23:I28)</f>
        <v>70826847</v>
      </c>
    </row>
    <row r="30" spans="1:9" ht="21" customHeight="1">
      <c r="A30" s="235" t="s">
        <v>336</v>
      </c>
      <c r="B30" s="235"/>
      <c r="C30" s="235"/>
      <c r="D30" s="235"/>
      <c r="E30" s="235"/>
      <c r="F30" s="235"/>
      <c r="G30" s="59">
        <v>22</v>
      </c>
      <c r="H30" s="76">
        <v>-9219226</v>
      </c>
      <c r="I30" s="76">
        <v>-15119346</v>
      </c>
    </row>
    <row r="31" spans="1:9">
      <c r="A31" s="235" t="s">
        <v>337</v>
      </c>
      <c r="B31" s="235"/>
      <c r="C31" s="235"/>
      <c r="D31" s="235"/>
      <c r="E31" s="235"/>
      <c r="F31" s="235"/>
      <c r="G31" s="59">
        <v>23</v>
      </c>
      <c r="H31" s="76">
        <v>-7344256</v>
      </c>
      <c r="I31" s="76">
        <v>-24478991</v>
      </c>
    </row>
    <row r="32" spans="1:9">
      <c r="A32" s="235" t="s">
        <v>338</v>
      </c>
      <c r="B32" s="235"/>
      <c r="C32" s="235"/>
      <c r="D32" s="235"/>
      <c r="E32" s="235"/>
      <c r="F32" s="235"/>
      <c r="G32" s="59">
        <v>24</v>
      </c>
      <c r="H32" s="76">
        <v>-42590000</v>
      </c>
      <c r="I32" s="76">
        <v>-35530000</v>
      </c>
    </row>
    <row r="33" spans="1:9">
      <c r="A33" s="235" t="s">
        <v>339</v>
      </c>
      <c r="B33" s="235"/>
      <c r="C33" s="235"/>
      <c r="D33" s="235"/>
      <c r="E33" s="235"/>
      <c r="F33" s="235"/>
      <c r="G33" s="59">
        <v>25</v>
      </c>
      <c r="H33" s="76">
        <v>0</v>
      </c>
      <c r="I33" s="76">
        <v>0</v>
      </c>
    </row>
    <row r="34" spans="1:9">
      <c r="A34" s="235" t="s">
        <v>340</v>
      </c>
      <c r="B34" s="235"/>
      <c r="C34" s="235"/>
      <c r="D34" s="235"/>
      <c r="E34" s="235"/>
      <c r="F34" s="235"/>
      <c r="G34" s="59">
        <v>26</v>
      </c>
      <c r="H34" s="76">
        <v>-4637</v>
      </c>
      <c r="I34" s="76">
        <v>0</v>
      </c>
    </row>
    <row r="35" spans="1:9" ht="28.9" customHeight="1">
      <c r="A35" s="250" t="s">
        <v>341</v>
      </c>
      <c r="B35" s="250"/>
      <c r="C35" s="250"/>
      <c r="D35" s="250"/>
      <c r="E35" s="250"/>
      <c r="F35" s="250"/>
      <c r="G35" s="60">
        <v>27</v>
      </c>
      <c r="H35" s="75">
        <f>SUM(H30:H34)</f>
        <v>-59158119</v>
      </c>
      <c r="I35" s="75">
        <f>SUM(I30:I34)</f>
        <v>-75128337</v>
      </c>
    </row>
    <row r="36" spans="1:9" ht="26.45" customHeight="1">
      <c r="A36" s="244" t="s">
        <v>342</v>
      </c>
      <c r="B36" s="244"/>
      <c r="C36" s="244"/>
      <c r="D36" s="244"/>
      <c r="E36" s="244"/>
      <c r="F36" s="244"/>
      <c r="G36" s="60">
        <v>28</v>
      </c>
      <c r="H36" s="75">
        <f>H29+H35</f>
        <v>-21051123</v>
      </c>
      <c r="I36" s="75">
        <f>I29+I35</f>
        <v>-4301490</v>
      </c>
    </row>
    <row r="37" spans="1:9">
      <c r="A37" s="260" t="s">
        <v>297</v>
      </c>
      <c r="B37" s="262"/>
      <c r="C37" s="262"/>
      <c r="D37" s="262"/>
      <c r="E37" s="262"/>
      <c r="F37" s="262"/>
      <c r="G37" s="262">
        <v>0</v>
      </c>
      <c r="H37" s="262"/>
      <c r="I37" s="262"/>
    </row>
    <row r="38" spans="1:9">
      <c r="A38" s="213" t="s">
        <v>343</v>
      </c>
      <c r="B38" s="213"/>
      <c r="C38" s="213"/>
      <c r="D38" s="213"/>
      <c r="E38" s="213"/>
      <c r="F38" s="213"/>
      <c r="G38" s="59">
        <v>29</v>
      </c>
      <c r="H38" s="76">
        <v>0</v>
      </c>
      <c r="I38" s="76">
        <v>0</v>
      </c>
    </row>
    <row r="39" spans="1:9" ht="21.6" customHeight="1">
      <c r="A39" s="213" t="s">
        <v>344</v>
      </c>
      <c r="B39" s="213"/>
      <c r="C39" s="213"/>
      <c r="D39" s="213"/>
      <c r="E39" s="213"/>
      <c r="F39" s="213"/>
      <c r="G39" s="59">
        <v>30</v>
      </c>
      <c r="H39" s="76">
        <v>0</v>
      </c>
      <c r="I39" s="76">
        <v>0</v>
      </c>
    </row>
    <row r="40" spans="1:9">
      <c r="A40" s="213" t="s">
        <v>345</v>
      </c>
      <c r="B40" s="213"/>
      <c r="C40" s="213"/>
      <c r="D40" s="213"/>
      <c r="E40" s="213"/>
      <c r="F40" s="213"/>
      <c r="G40" s="59">
        <v>31</v>
      </c>
      <c r="H40" s="76">
        <v>5000000</v>
      </c>
      <c r="I40" s="76">
        <v>23000000</v>
      </c>
    </row>
    <row r="41" spans="1:9">
      <c r="A41" s="213" t="s">
        <v>346</v>
      </c>
      <c r="B41" s="213"/>
      <c r="C41" s="213"/>
      <c r="D41" s="213"/>
      <c r="E41" s="213"/>
      <c r="F41" s="213"/>
      <c r="G41" s="59">
        <v>32</v>
      </c>
      <c r="H41" s="76">
        <v>922</v>
      </c>
      <c r="I41" s="76">
        <v>263968</v>
      </c>
    </row>
    <row r="42" spans="1:9" ht="26.45" customHeight="1">
      <c r="A42" s="250" t="s">
        <v>347</v>
      </c>
      <c r="B42" s="250"/>
      <c r="C42" s="250"/>
      <c r="D42" s="250"/>
      <c r="E42" s="250"/>
      <c r="F42" s="250"/>
      <c r="G42" s="60">
        <v>33</v>
      </c>
      <c r="H42" s="75">
        <f>H41+H40+H39+H38</f>
        <v>5000922</v>
      </c>
      <c r="I42" s="75">
        <f>I41+I40+I39+I38</f>
        <v>23263968</v>
      </c>
    </row>
    <row r="43" spans="1:9" ht="22.9" customHeight="1">
      <c r="A43" s="213" t="s">
        <v>348</v>
      </c>
      <c r="B43" s="213"/>
      <c r="C43" s="213"/>
      <c r="D43" s="213"/>
      <c r="E43" s="213"/>
      <c r="F43" s="213"/>
      <c r="G43" s="59">
        <v>34</v>
      </c>
      <c r="H43" s="76">
        <v>-19297820</v>
      </c>
      <c r="I43" s="76">
        <v>-22497095</v>
      </c>
    </row>
    <row r="44" spans="1:9">
      <c r="A44" s="213" t="s">
        <v>349</v>
      </c>
      <c r="B44" s="213"/>
      <c r="C44" s="213"/>
      <c r="D44" s="213"/>
      <c r="E44" s="213"/>
      <c r="F44" s="213"/>
      <c r="G44" s="59">
        <v>35</v>
      </c>
      <c r="H44" s="76">
        <v>-6417292</v>
      </c>
      <c r="I44" s="76">
        <v>-7644598</v>
      </c>
    </row>
    <row r="45" spans="1:9">
      <c r="A45" s="213" t="s">
        <v>350</v>
      </c>
      <c r="B45" s="213"/>
      <c r="C45" s="213"/>
      <c r="D45" s="213"/>
      <c r="E45" s="213"/>
      <c r="F45" s="213"/>
      <c r="G45" s="59">
        <v>36</v>
      </c>
      <c r="H45" s="76">
        <v>-8548</v>
      </c>
      <c r="I45" s="76">
        <v>-201061</v>
      </c>
    </row>
    <row r="46" spans="1:9" ht="25.15" customHeight="1">
      <c r="A46" s="213" t="s">
        <v>351</v>
      </c>
      <c r="B46" s="213"/>
      <c r="C46" s="213"/>
      <c r="D46" s="213"/>
      <c r="E46" s="213"/>
      <c r="F46" s="213"/>
      <c r="G46" s="59">
        <v>37</v>
      </c>
      <c r="H46" s="76">
        <v>0</v>
      </c>
      <c r="I46" s="76">
        <v>0</v>
      </c>
    </row>
    <row r="47" spans="1:9">
      <c r="A47" s="213" t="s">
        <v>352</v>
      </c>
      <c r="B47" s="213"/>
      <c r="C47" s="213"/>
      <c r="D47" s="213"/>
      <c r="E47" s="213"/>
      <c r="F47" s="213"/>
      <c r="G47" s="59">
        <v>38</v>
      </c>
      <c r="H47" s="76">
        <f>-19306270+19297820</f>
        <v>-8450</v>
      </c>
      <c r="I47" s="76">
        <v>-165150</v>
      </c>
    </row>
    <row r="48" spans="1:9" ht="25.15" customHeight="1">
      <c r="A48" s="250" t="s">
        <v>353</v>
      </c>
      <c r="B48" s="250"/>
      <c r="C48" s="250"/>
      <c r="D48" s="250"/>
      <c r="E48" s="250"/>
      <c r="F48" s="250"/>
      <c r="G48" s="60">
        <v>39</v>
      </c>
      <c r="H48" s="75">
        <f>H47+H46+H45+H44+H43</f>
        <v>-25732110</v>
      </c>
      <c r="I48" s="75">
        <f>I47+I46+I45+I44+I43</f>
        <v>-30507904</v>
      </c>
    </row>
    <row r="49" spans="1:9" ht="28.15" customHeight="1">
      <c r="A49" s="244" t="s">
        <v>354</v>
      </c>
      <c r="B49" s="244"/>
      <c r="C49" s="244"/>
      <c r="D49" s="244"/>
      <c r="E49" s="244"/>
      <c r="F49" s="244"/>
      <c r="G49" s="60">
        <v>40</v>
      </c>
      <c r="H49" s="75">
        <f>H48+H42</f>
        <v>-20731188</v>
      </c>
      <c r="I49" s="75">
        <f>I48+I42</f>
        <v>-7243936</v>
      </c>
    </row>
    <row r="50" spans="1:9">
      <c r="A50" s="235" t="s">
        <v>355</v>
      </c>
      <c r="B50" s="235"/>
      <c r="C50" s="235"/>
      <c r="D50" s="235"/>
      <c r="E50" s="235"/>
      <c r="F50" s="235"/>
      <c r="G50" s="59">
        <v>41</v>
      </c>
      <c r="H50" s="76">
        <v>-12601</v>
      </c>
      <c r="I50" s="76">
        <v>-23434</v>
      </c>
    </row>
    <row r="51" spans="1:9" ht="24.6" customHeight="1">
      <c r="A51" s="244" t="s">
        <v>356</v>
      </c>
      <c r="B51" s="244"/>
      <c r="C51" s="244"/>
      <c r="D51" s="244"/>
      <c r="E51" s="244"/>
      <c r="F51" s="244"/>
      <c r="G51" s="60">
        <v>42</v>
      </c>
      <c r="H51" s="75">
        <f>H21+H36+H49+H50</f>
        <v>-31048535</v>
      </c>
      <c r="I51" s="75">
        <f>I21+I36+I49+I50</f>
        <v>13614383</v>
      </c>
    </row>
    <row r="52" spans="1:9">
      <c r="A52" s="261" t="s">
        <v>312</v>
      </c>
      <c r="B52" s="261"/>
      <c r="C52" s="261"/>
      <c r="D52" s="261"/>
      <c r="E52" s="261"/>
      <c r="F52" s="261"/>
      <c r="G52" s="59">
        <v>43</v>
      </c>
      <c r="H52" s="76">
        <v>38342148</v>
      </c>
      <c r="I52" s="76">
        <v>7293613</v>
      </c>
    </row>
    <row r="53" spans="1:9" ht="28.9" customHeight="1">
      <c r="A53" s="261" t="s">
        <v>357</v>
      </c>
      <c r="B53" s="261"/>
      <c r="C53" s="261"/>
      <c r="D53" s="261"/>
      <c r="E53" s="261"/>
      <c r="F53" s="261"/>
      <c r="G53" s="59">
        <v>44</v>
      </c>
      <c r="H53" s="80">
        <f>H52+H51</f>
        <v>7293613</v>
      </c>
      <c r="I53" s="80">
        <f>I52+I51</f>
        <v>20907996</v>
      </c>
    </row>
  </sheetData>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disablePrompts="1"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A4" zoomScale="80" zoomScaleNormal="100" zoomScaleSheetLayoutView="80" workbookViewId="0">
      <pane xSplit="7" ySplit="3" topLeftCell="O44" activePane="bottomRight" state="frozen"/>
      <selection activeCell="A4" sqref="A4"/>
      <selection pane="topRight" activeCell="H4" sqref="H4"/>
      <selection pane="bottomLeft" activeCell="A7" sqref="A7"/>
      <selection pane="bottomRight" activeCell="A55" sqref="A55:XFD55"/>
    </sheetView>
  </sheetViews>
  <sheetFormatPr defaultRowHeight="12.75"/>
  <cols>
    <col min="1" max="4" width="9.140625" style="2"/>
    <col min="5" max="5" width="10.140625" style="2" bestFit="1" customWidth="1"/>
    <col min="6" max="6" width="9.140625" style="2"/>
    <col min="7" max="7" width="10.5703125" style="2" bestFit="1" customWidth="1"/>
    <col min="8" max="26" width="13.42578125" style="23"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c r="A1" s="264" t="s">
        <v>358</v>
      </c>
      <c r="B1" s="265"/>
      <c r="C1" s="265"/>
      <c r="D1" s="265"/>
      <c r="E1" s="265"/>
      <c r="F1" s="265"/>
      <c r="G1" s="265"/>
      <c r="H1" s="265"/>
      <c r="I1" s="265"/>
      <c r="J1" s="265"/>
      <c r="K1" s="26"/>
    </row>
    <row r="2" spans="1:26" ht="15.75">
      <c r="A2" s="3"/>
      <c r="B2" s="4"/>
      <c r="C2" s="266" t="s">
        <v>359</v>
      </c>
      <c r="D2" s="266"/>
      <c r="E2" s="5">
        <v>45658</v>
      </c>
      <c r="F2" s="6" t="s">
        <v>2</v>
      </c>
      <c r="G2" s="5">
        <v>46022</v>
      </c>
      <c r="H2" s="27"/>
      <c r="I2" s="27"/>
      <c r="J2" s="27"/>
      <c r="K2" s="26"/>
      <c r="Y2" s="28" t="s">
        <v>41</v>
      </c>
    </row>
    <row r="3" spans="1:26" ht="13.5" customHeight="1">
      <c r="A3" s="269" t="s">
        <v>42</v>
      </c>
      <c r="B3" s="270"/>
      <c r="C3" s="270"/>
      <c r="D3" s="270"/>
      <c r="E3" s="270"/>
      <c r="F3" s="270"/>
      <c r="G3" s="269" t="s">
        <v>360</v>
      </c>
      <c r="H3" s="272" t="s">
        <v>361</v>
      </c>
      <c r="I3" s="272"/>
      <c r="J3" s="272"/>
      <c r="K3" s="272"/>
      <c r="L3" s="272"/>
      <c r="M3" s="272"/>
      <c r="N3" s="272"/>
      <c r="O3" s="272"/>
      <c r="P3" s="272"/>
      <c r="Q3" s="272"/>
      <c r="R3" s="272"/>
      <c r="S3" s="272"/>
      <c r="T3" s="272"/>
      <c r="U3" s="272"/>
      <c r="V3" s="272"/>
      <c r="W3" s="272"/>
      <c r="X3" s="272"/>
      <c r="Y3" s="272" t="s">
        <v>362</v>
      </c>
      <c r="Z3" s="272" t="s">
        <v>363</v>
      </c>
    </row>
    <row r="4" spans="1:26" ht="90">
      <c r="A4" s="270"/>
      <c r="B4" s="270"/>
      <c r="C4" s="270"/>
      <c r="D4" s="270"/>
      <c r="E4" s="270"/>
      <c r="F4" s="270"/>
      <c r="G4" s="271"/>
      <c r="H4" s="81" t="s">
        <v>364</v>
      </c>
      <c r="I4" s="81" t="s">
        <v>365</v>
      </c>
      <c r="J4" s="81" t="s">
        <v>366</v>
      </c>
      <c r="K4" s="81" t="s">
        <v>367</v>
      </c>
      <c r="L4" s="81" t="s">
        <v>368</v>
      </c>
      <c r="M4" s="81" t="s">
        <v>369</v>
      </c>
      <c r="N4" s="81" t="s">
        <v>370</v>
      </c>
      <c r="O4" s="81" t="s">
        <v>371</v>
      </c>
      <c r="P4" s="82" t="s">
        <v>372</v>
      </c>
      <c r="Q4" s="81" t="s">
        <v>373</v>
      </c>
      <c r="R4" s="81" t="s">
        <v>374</v>
      </c>
      <c r="S4" s="82" t="s">
        <v>375</v>
      </c>
      <c r="T4" s="82" t="s">
        <v>376</v>
      </c>
      <c r="U4" s="82" t="s">
        <v>377</v>
      </c>
      <c r="V4" s="81" t="s">
        <v>378</v>
      </c>
      <c r="W4" s="81" t="s">
        <v>379</v>
      </c>
      <c r="X4" s="81" t="s">
        <v>380</v>
      </c>
      <c r="Y4" s="273"/>
      <c r="Z4" s="273"/>
    </row>
    <row r="5" spans="1:26" ht="22.5">
      <c r="A5" s="274">
        <v>1</v>
      </c>
      <c r="B5" s="274"/>
      <c r="C5" s="274"/>
      <c r="D5" s="274"/>
      <c r="E5" s="274"/>
      <c r="F5" s="274"/>
      <c r="G5" s="83">
        <v>2</v>
      </c>
      <c r="H5" s="81" t="s">
        <v>259</v>
      </c>
      <c r="I5" s="84" t="s">
        <v>260</v>
      </c>
      <c r="J5" s="81" t="s">
        <v>381</v>
      </c>
      <c r="K5" s="84" t="s">
        <v>382</v>
      </c>
      <c r="L5" s="81" t="s">
        <v>383</v>
      </c>
      <c r="M5" s="84" t="s">
        <v>384</v>
      </c>
      <c r="N5" s="81" t="s">
        <v>385</v>
      </c>
      <c r="O5" s="84" t="s">
        <v>386</v>
      </c>
      <c r="P5" s="81" t="s">
        <v>387</v>
      </c>
      <c r="Q5" s="84" t="s">
        <v>388</v>
      </c>
      <c r="R5" s="81" t="s">
        <v>389</v>
      </c>
      <c r="S5" s="81" t="s">
        <v>390</v>
      </c>
      <c r="T5" s="81" t="s">
        <v>391</v>
      </c>
      <c r="U5" s="81">
        <v>16</v>
      </c>
      <c r="V5" s="81">
        <v>17</v>
      </c>
      <c r="W5" s="81">
        <v>18</v>
      </c>
      <c r="X5" s="81" t="s">
        <v>392</v>
      </c>
      <c r="Y5" s="81">
        <v>20</v>
      </c>
      <c r="Z5" s="84" t="s">
        <v>393</v>
      </c>
    </row>
    <row r="6" spans="1:26">
      <c r="A6" s="275" t="s">
        <v>394</v>
      </c>
      <c r="B6" s="275"/>
      <c r="C6" s="275"/>
      <c r="D6" s="275"/>
      <c r="E6" s="275"/>
      <c r="F6" s="275"/>
      <c r="G6" s="275"/>
      <c r="H6" s="275"/>
      <c r="I6" s="275"/>
      <c r="J6" s="275"/>
      <c r="K6" s="275"/>
      <c r="L6" s="275"/>
      <c r="M6" s="275"/>
      <c r="N6" s="276"/>
      <c r="O6" s="276"/>
      <c r="P6" s="276"/>
      <c r="Q6" s="276"/>
      <c r="R6" s="276"/>
      <c r="S6" s="276"/>
      <c r="T6" s="276"/>
      <c r="U6" s="276"/>
      <c r="V6" s="276"/>
      <c r="W6" s="276"/>
      <c r="X6" s="276"/>
      <c r="Y6" s="276"/>
      <c r="Z6" s="277"/>
    </row>
    <row r="7" spans="1:26">
      <c r="A7" s="278" t="s">
        <v>395</v>
      </c>
      <c r="B7" s="278"/>
      <c r="C7" s="278"/>
      <c r="D7" s="278"/>
      <c r="E7" s="278"/>
      <c r="F7" s="278"/>
      <c r="G7" s="85">
        <v>1</v>
      </c>
      <c r="H7" s="88">
        <v>159471378</v>
      </c>
      <c r="I7" s="88">
        <v>1072189</v>
      </c>
      <c r="J7" s="88">
        <v>7540299</v>
      </c>
      <c r="K7" s="88">
        <v>4507291</v>
      </c>
      <c r="L7" s="88">
        <v>2032193</v>
      </c>
      <c r="M7" s="88">
        <v>28891636</v>
      </c>
      <c r="N7" s="88">
        <v>18365422</v>
      </c>
      <c r="O7" s="88">
        <v>0</v>
      </c>
      <c r="P7" s="88">
        <v>0</v>
      </c>
      <c r="Q7" s="88">
        <v>0</v>
      </c>
      <c r="R7" s="88">
        <v>0</v>
      </c>
      <c r="S7" s="88">
        <v>0</v>
      </c>
      <c r="T7" s="88">
        <v>0</v>
      </c>
      <c r="U7" s="88">
        <v>0</v>
      </c>
      <c r="V7" s="88">
        <v>9310565</v>
      </c>
      <c r="W7" s="88">
        <v>13707458</v>
      </c>
      <c r="X7" s="89">
        <f>H7+I7+J7+K7-L7+M7+N7+O7+P7+Q7+R7+V7+W7+S7+T7+U7</f>
        <v>240834045</v>
      </c>
      <c r="Y7" s="88">
        <v>0</v>
      </c>
      <c r="Z7" s="89">
        <f>X7+Y7</f>
        <v>240834045</v>
      </c>
    </row>
    <row r="8" spans="1:26">
      <c r="A8" s="267" t="s">
        <v>396</v>
      </c>
      <c r="B8" s="267"/>
      <c r="C8" s="267"/>
      <c r="D8" s="267"/>
      <c r="E8" s="267"/>
      <c r="F8" s="267"/>
      <c r="G8" s="85">
        <v>2</v>
      </c>
      <c r="H8" s="88">
        <v>0</v>
      </c>
      <c r="I8" s="88">
        <v>0</v>
      </c>
      <c r="J8" s="88">
        <v>0</v>
      </c>
      <c r="K8" s="88">
        <v>0</v>
      </c>
      <c r="L8" s="88">
        <v>0</v>
      </c>
      <c r="M8" s="88">
        <v>0</v>
      </c>
      <c r="N8" s="88">
        <v>0</v>
      </c>
      <c r="O8" s="88">
        <v>0</v>
      </c>
      <c r="P8" s="88">
        <v>0</v>
      </c>
      <c r="Q8" s="88">
        <v>0</v>
      </c>
      <c r="R8" s="88">
        <v>0</v>
      </c>
      <c r="S8" s="88">
        <v>0</v>
      </c>
      <c r="T8" s="88">
        <v>0</v>
      </c>
      <c r="U8" s="88">
        <v>0</v>
      </c>
      <c r="V8" s="88">
        <v>0</v>
      </c>
      <c r="W8" s="88">
        <v>0</v>
      </c>
      <c r="X8" s="89">
        <f t="shared" ref="X8:X9" si="0">H8+I8+J8+K8-L8+M8+N8+O8+P8+Q8+R8+V8+W8+S8+T8+U8</f>
        <v>0</v>
      </c>
      <c r="Y8" s="88">
        <v>0</v>
      </c>
      <c r="Z8" s="89">
        <f t="shared" ref="Z8:Z9" si="1">X8+Y8</f>
        <v>0</v>
      </c>
    </row>
    <row r="9" spans="1:26">
      <c r="A9" s="267" t="s">
        <v>397</v>
      </c>
      <c r="B9" s="267"/>
      <c r="C9" s="267"/>
      <c r="D9" s="267"/>
      <c r="E9" s="267"/>
      <c r="F9" s="267"/>
      <c r="G9" s="85">
        <v>3</v>
      </c>
      <c r="H9" s="88">
        <v>0</v>
      </c>
      <c r="I9" s="88">
        <v>0</v>
      </c>
      <c r="J9" s="88">
        <v>0</v>
      </c>
      <c r="K9" s="88">
        <v>0</v>
      </c>
      <c r="L9" s="88">
        <v>0</v>
      </c>
      <c r="M9" s="88">
        <v>0</v>
      </c>
      <c r="N9" s="88">
        <v>0</v>
      </c>
      <c r="O9" s="88">
        <v>0</v>
      </c>
      <c r="P9" s="88">
        <v>0</v>
      </c>
      <c r="Q9" s="88">
        <v>0</v>
      </c>
      <c r="R9" s="88">
        <v>0</v>
      </c>
      <c r="S9" s="88">
        <v>0</v>
      </c>
      <c r="T9" s="88">
        <v>0</v>
      </c>
      <c r="U9" s="88">
        <v>0</v>
      </c>
      <c r="V9" s="88">
        <v>0</v>
      </c>
      <c r="W9" s="88">
        <v>0</v>
      </c>
      <c r="X9" s="89">
        <f t="shared" si="0"/>
        <v>0</v>
      </c>
      <c r="Y9" s="88">
        <v>0</v>
      </c>
      <c r="Z9" s="89">
        <f t="shared" si="1"/>
        <v>0</v>
      </c>
    </row>
    <row r="10" spans="1:26" ht="22.5" customHeight="1">
      <c r="A10" s="268" t="s">
        <v>398</v>
      </c>
      <c r="B10" s="268"/>
      <c r="C10" s="268"/>
      <c r="D10" s="268"/>
      <c r="E10" s="268"/>
      <c r="F10" s="268"/>
      <c r="G10" s="86">
        <v>4</v>
      </c>
      <c r="H10" s="90">
        <f>H7+H8+H9</f>
        <v>159471378</v>
      </c>
      <c r="I10" s="90">
        <f t="shared" ref="I10:V10" si="2">I7+I8+I9</f>
        <v>1072189</v>
      </c>
      <c r="J10" s="90">
        <f t="shared" si="2"/>
        <v>7540299</v>
      </c>
      <c r="K10" s="90">
        <f t="shared" si="2"/>
        <v>4507291</v>
      </c>
      <c r="L10" s="90">
        <f t="shared" si="2"/>
        <v>2032193</v>
      </c>
      <c r="M10" s="90">
        <f t="shared" si="2"/>
        <v>28891636</v>
      </c>
      <c r="N10" s="90">
        <f t="shared" si="2"/>
        <v>18365422</v>
      </c>
      <c r="O10" s="90">
        <f t="shared" si="2"/>
        <v>0</v>
      </c>
      <c r="P10" s="90">
        <f t="shared" si="2"/>
        <v>0</v>
      </c>
      <c r="Q10" s="90">
        <f t="shared" si="2"/>
        <v>0</v>
      </c>
      <c r="R10" s="90">
        <f t="shared" si="2"/>
        <v>0</v>
      </c>
      <c r="S10" s="90">
        <f t="shared" si="2"/>
        <v>0</v>
      </c>
      <c r="T10" s="90">
        <f t="shared" si="2"/>
        <v>0</v>
      </c>
      <c r="U10" s="90">
        <f>U7+U8+U9</f>
        <v>0</v>
      </c>
      <c r="V10" s="90">
        <f t="shared" si="2"/>
        <v>9310565</v>
      </c>
      <c r="W10" s="90">
        <f>W7+W8+W9</f>
        <v>13707458</v>
      </c>
      <c r="X10" s="90">
        <f>X7+X8+X9</f>
        <v>240834045</v>
      </c>
      <c r="Y10" s="90">
        <f t="shared" ref="Y10:Z10" si="3">Y7+Y8+Y9</f>
        <v>0</v>
      </c>
      <c r="Z10" s="90">
        <f t="shared" si="3"/>
        <v>240834045</v>
      </c>
    </row>
    <row r="11" spans="1:26">
      <c r="A11" s="267" t="s">
        <v>399</v>
      </c>
      <c r="B11" s="267"/>
      <c r="C11" s="267"/>
      <c r="D11" s="267"/>
      <c r="E11" s="267"/>
      <c r="F11" s="267"/>
      <c r="G11" s="85">
        <v>5</v>
      </c>
      <c r="H11" s="87">
        <v>0</v>
      </c>
      <c r="I11" s="87">
        <v>0</v>
      </c>
      <c r="J11" s="87">
        <v>0</v>
      </c>
      <c r="K11" s="87">
        <v>0</v>
      </c>
      <c r="L11" s="87">
        <v>0</v>
      </c>
      <c r="M11" s="87">
        <v>0</v>
      </c>
      <c r="N11" s="87">
        <v>0</v>
      </c>
      <c r="O11" s="87">
        <v>0</v>
      </c>
      <c r="P11" s="87">
        <v>0</v>
      </c>
      <c r="Q11" s="87">
        <v>0</v>
      </c>
      <c r="R11" s="87">
        <v>0</v>
      </c>
      <c r="S11" s="87">
        <v>0</v>
      </c>
      <c r="T11" s="87">
        <v>0</v>
      </c>
      <c r="U11" s="88">
        <v>0</v>
      </c>
      <c r="V11" s="87">
        <v>0</v>
      </c>
      <c r="W11" s="88">
        <v>31453933</v>
      </c>
      <c r="X11" s="89">
        <f>H11+I11+J11+K11-L11+M11+N11+O11+P11+Q11+R11+V11+W11+S11+T11+U11</f>
        <v>31453933</v>
      </c>
      <c r="Y11" s="88">
        <v>0</v>
      </c>
      <c r="Z11" s="89">
        <f t="shared" ref="Z11:Z29" si="4">X11+Y11</f>
        <v>31453933</v>
      </c>
    </row>
    <row r="12" spans="1:26">
      <c r="A12" s="267" t="s">
        <v>400</v>
      </c>
      <c r="B12" s="267"/>
      <c r="C12" s="267"/>
      <c r="D12" s="267"/>
      <c r="E12" s="267"/>
      <c r="F12" s="267"/>
      <c r="G12" s="85">
        <v>6</v>
      </c>
      <c r="H12" s="87">
        <v>0</v>
      </c>
      <c r="I12" s="87">
        <v>0</v>
      </c>
      <c r="J12" s="87">
        <v>0</v>
      </c>
      <c r="K12" s="87">
        <v>0</v>
      </c>
      <c r="L12" s="87">
        <v>0</v>
      </c>
      <c r="M12" s="87">
        <v>0</v>
      </c>
      <c r="N12" s="88">
        <v>0</v>
      </c>
      <c r="O12" s="87">
        <v>0</v>
      </c>
      <c r="P12" s="87">
        <v>0</v>
      </c>
      <c r="Q12" s="87">
        <v>0</v>
      </c>
      <c r="R12" s="87">
        <v>0</v>
      </c>
      <c r="S12" s="87">
        <v>0</v>
      </c>
      <c r="T12" s="88">
        <v>0</v>
      </c>
      <c r="U12" s="88">
        <v>0</v>
      </c>
      <c r="V12" s="87">
        <v>0</v>
      </c>
      <c r="W12" s="87">
        <v>0</v>
      </c>
      <c r="X12" s="89">
        <f t="shared" ref="X12:X29" si="5">H12+I12+J12+K12-L12+M12+N12+O12+P12+Q12+R12+V12+W12+S12+T12+U12</f>
        <v>0</v>
      </c>
      <c r="Y12" s="88">
        <v>0</v>
      </c>
      <c r="Z12" s="89">
        <f t="shared" si="4"/>
        <v>0</v>
      </c>
    </row>
    <row r="13" spans="1:26" ht="26.25" customHeight="1">
      <c r="A13" s="267" t="s">
        <v>401</v>
      </c>
      <c r="B13" s="267"/>
      <c r="C13" s="267"/>
      <c r="D13" s="267"/>
      <c r="E13" s="267"/>
      <c r="F13" s="267"/>
      <c r="G13" s="85">
        <v>7</v>
      </c>
      <c r="H13" s="87">
        <v>0</v>
      </c>
      <c r="I13" s="87">
        <v>0</v>
      </c>
      <c r="J13" s="87">
        <v>0</v>
      </c>
      <c r="K13" s="87">
        <v>0</v>
      </c>
      <c r="L13" s="87">
        <v>0</v>
      </c>
      <c r="M13" s="87">
        <v>0</v>
      </c>
      <c r="N13" s="87">
        <v>0</v>
      </c>
      <c r="O13" s="88">
        <v>0</v>
      </c>
      <c r="P13" s="87">
        <v>0</v>
      </c>
      <c r="Q13" s="87">
        <v>0</v>
      </c>
      <c r="R13" s="87">
        <v>0</v>
      </c>
      <c r="S13" s="87">
        <v>0</v>
      </c>
      <c r="T13" s="87">
        <v>0</v>
      </c>
      <c r="U13" s="88">
        <v>0</v>
      </c>
      <c r="V13" s="88">
        <v>0</v>
      </c>
      <c r="W13" s="88">
        <v>0</v>
      </c>
      <c r="X13" s="89">
        <f t="shared" si="5"/>
        <v>0</v>
      </c>
      <c r="Y13" s="88">
        <v>0</v>
      </c>
      <c r="Z13" s="89">
        <f t="shared" si="4"/>
        <v>0</v>
      </c>
    </row>
    <row r="14" spans="1:26" ht="40.5" customHeight="1">
      <c r="A14" s="267" t="s">
        <v>402</v>
      </c>
      <c r="B14" s="267"/>
      <c r="C14" s="267"/>
      <c r="D14" s="267"/>
      <c r="E14" s="267"/>
      <c r="F14" s="267"/>
      <c r="G14" s="85">
        <v>8</v>
      </c>
      <c r="H14" s="87">
        <v>0</v>
      </c>
      <c r="I14" s="87">
        <v>0</v>
      </c>
      <c r="J14" s="87">
        <v>0</v>
      </c>
      <c r="K14" s="87">
        <v>0</v>
      </c>
      <c r="L14" s="87">
        <v>0</v>
      </c>
      <c r="M14" s="87">
        <v>0</v>
      </c>
      <c r="N14" s="87">
        <v>0</v>
      </c>
      <c r="O14" s="87">
        <v>0</v>
      </c>
      <c r="P14" s="88">
        <v>0</v>
      </c>
      <c r="Q14" s="87">
        <v>0</v>
      </c>
      <c r="R14" s="87">
        <v>0</v>
      </c>
      <c r="S14" s="87">
        <v>0</v>
      </c>
      <c r="T14" s="87">
        <v>0</v>
      </c>
      <c r="U14" s="88">
        <v>0</v>
      </c>
      <c r="V14" s="88">
        <v>0</v>
      </c>
      <c r="W14" s="88">
        <v>0</v>
      </c>
      <c r="X14" s="89">
        <f>H14+I14+J14+K14-L14+M14+N14+O14+P14+Q14+R14+V14+W14+S14+T14+U14</f>
        <v>0</v>
      </c>
      <c r="Y14" s="88">
        <v>0</v>
      </c>
      <c r="Z14" s="89">
        <f t="shared" si="4"/>
        <v>0</v>
      </c>
    </row>
    <row r="15" spans="1:26">
      <c r="A15" s="267" t="s">
        <v>403</v>
      </c>
      <c r="B15" s="267"/>
      <c r="C15" s="267"/>
      <c r="D15" s="267"/>
      <c r="E15" s="267"/>
      <c r="F15" s="267"/>
      <c r="G15" s="85">
        <v>9</v>
      </c>
      <c r="H15" s="87">
        <v>0</v>
      </c>
      <c r="I15" s="87">
        <v>0</v>
      </c>
      <c r="J15" s="87">
        <v>0</v>
      </c>
      <c r="K15" s="87">
        <v>0</v>
      </c>
      <c r="L15" s="87">
        <v>0</v>
      </c>
      <c r="M15" s="87">
        <v>0</v>
      </c>
      <c r="N15" s="87">
        <v>0</v>
      </c>
      <c r="O15" s="87">
        <v>0</v>
      </c>
      <c r="P15" s="87">
        <v>0</v>
      </c>
      <c r="Q15" s="88">
        <v>0</v>
      </c>
      <c r="R15" s="87">
        <v>0</v>
      </c>
      <c r="S15" s="87">
        <v>0</v>
      </c>
      <c r="T15" s="87">
        <v>0</v>
      </c>
      <c r="U15" s="88">
        <v>0</v>
      </c>
      <c r="V15" s="88">
        <v>0</v>
      </c>
      <c r="W15" s="88">
        <v>0</v>
      </c>
      <c r="X15" s="89">
        <f t="shared" si="5"/>
        <v>0</v>
      </c>
      <c r="Y15" s="88">
        <v>0</v>
      </c>
      <c r="Z15" s="89">
        <f t="shared" si="4"/>
        <v>0</v>
      </c>
    </row>
    <row r="16" spans="1:26" ht="28.5" customHeight="1">
      <c r="A16" s="267" t="s">
        <v>404</v>
      </c>
      <c r="B16" s="267"/>
      <c r="C16" s="267"/>
      <c r="D16" s="267"/>
      <c r="E16" s="267"/>
      <c r="F16" s="267"/>
      <c r="G16" s="85">
        <v>10</v>
      </c>
      <c r="H16" s="87">
        <v>0</v>
      </c>
      <c r="I16" s="87">
        <v>0</v>
      </c>
      <c r="J16" s="87">
        <v>0</v>
      </c>
      <c r="K16" s="87">
        <v>0</v>
      </c>
      <c r="L16" s="87">
        <v>0</v>
      </c>
      <c r="M16" s="87">
        <v>0</v>
      </c>
      <c r="N16" s="87">
        <v>0</v>
      </c>
      <c r="O16" s="87">
        <v>0</v>
      </c>
      <c r="P16" s="87">
        <v>0</v>
      </c>
      <c r="Q16" s="87">
        <v>0</v>
      </c>
      <c r="R16" s="88">
        <v>0</v>
      </c>
      <c r="S16" s="88">
        <v>0</v>
      </c>
      <c r="T16" s="88">
        <v>0</v>
      </c>
      <c r="U16" s="88">
        <v>0</v>
      </c>
      <c r="V16" s="88">
        <v>0</v>
      </c>
      <c r="W16" s="88">
        <v>0</v>
      </c>
      <c r="X16" s="89">
        <f t="shared" si="5"/>
        <v>0</v>
      </c>
      <c r="Y16" s="88">
        <v>0</v>
      </c>
      <c r="Z16" s="89">
        <f t="shared" si="4"/>
        <v>0</v>
      </c>
    </row>
    <row r="17" spans="1:26" ht="23.25" customHeight="1">
      <c r="A17" s="267" t="s">
        <v>405</v>
      </c>
      <c r="B17" s="267"/>
      <c r="C17" s="267"/>
      <c r="D17" s="267"/>
      <c r="E17" s="267"/>
      <c r="F17" s="267"/>
      <c r="G17" s="85">
        <v>11</v>
      </c>
      <c r="H17" s="87">
        <v>0</v>
      </c>
      <c r="I17" s="87">
        <v>0</v>
      </c>
      <c r="J17" s="87">
        <v>0</v>
      </c>
      <c r="K17" s="87">
        <v>0</v>
      </c>
      <c r="L17" s="87">
        <v>0</v>
      </c>
      <c r="M17" s="87">
        <v>0</v>
      </c>
      <c r="N17" s="88">
        <v>0</v>
      </c>
      <c r="O17" s="88">
        <v>0</v>
      </c>
      <c r="P17" s="88">
        <v>0</v>
      </c>
      <c r="Q17" s="88">
        <v>0</v>
      </c>
      <c r="R17" s="88">
        <v>0</v>
      </c>
      <c r="S17" s="88">
        <v>0</v>
      </c>
      <c r="T17" s="88">
        <v>0</v>
      </c>
      <c r="U17" s="88">
        <v>0</v>
      </c>
      <c r="V17" s="88">
        <v>0</v>
      </c>
      <c r="W17" s="88">
        <v>0</v>
      </c>
      <c r="X17" s="89">
        <f t="shared" si="5"/>
        <v>0</v>
      </c>
      <c r="Y17" s="88">
        <v>0</v>
      </c>
      <c r="Z17" s="89">
        <f t="shared" si="4"/>
        <v>0</v>
      </c>
    </row>
    <row r="18" spans="1:26">
      <c r="A18" s="267" t="s">
        <v>406</v>
      </c>
      <c r="B18" s="267"/>
      <c r="C18" s="267"/>
      <c r="D18" s="267"/>
      <c r="E18" s="267"/>
      <c r="F18" s="267"/>
      <c r="G18" s="85">
        <v>12</v>
      </c>
      <c r="H18" s="87">
        <v>0</v>
      </c>
      <c r="I18" s="87">
        <v>0</v>
      </c>
      <c r="J18" s="87">
        <v>0</v>
      </c>
      <c r="K18" s="87">
        <v>0</v>
      </c>
      <c r="L18" s="87">
        <v>0</v>
      </c>
      <c r="M18" s="87">
        <v>0</v>
      </c>
      <c r="N18" s="88">
        <v>0</v>
      </c>
      <c r="O18" s="88">
        <v>0</v>
      </c>
      <c r="P18" s="88">
        <v>0</v>
      </c>
      <c r="Q18" s="88">
        <v>0</v>
      </c>
      <c r="R18" s="88">
        <v>0</v>
      </c>
      <c r="S18" s="88">
        <v>0</v>
      </c>
      <c r="T18" s="88">
        <v>0</v>
      </c>
      <c r="U18" s="88">
        <v>0</v>
      </c>
      <c r="V18" s="88">
        <v>0</v>
      </c>
      <c r="W18" s="88">
        <v>0</v>
      </c>
      <c r="X18" s="89">
        <f t="shared" si="5"/>
        <v>0</v>
      </c>
      <c r="Y18" s="88">
        <v>0</v>
      </c>
      <c r="Z18" s="89">
        <f t="shared" si="4"/>
        <v>0</v>
      </c>
    </row>
    <row r="19" spans="1:26">
      <c r="A19" s="267" t="s">
        <v>407</v>
      </c>
      <c r="B19" s="267"/>
      <c r="C19" s="267"/>
      <c r="D19" s="267"/>
      <c r="E19" s="267"/>
      <c r="F19" s="267"/>
      <c r="G19" s="85">
        <v>13</v>
      </c>
      <c r="H19" s="88">
        <v>0</v>
      </c>
      <c r="I19" s="88">
        <v>987</v>
      </c>
      <c r="J19" s="88">
        <v>1352384</v>
      </c>
      <c r="K19" s="88">
        <v>1524902</v>
      </c>
      <c r="L19" s="88">
        <v>0</v>
      </c>
      <c r="M19" s="88">
        <v>6008078</v>
      </c>
      <c r="N19" s="88">
        <v>2082944</v>
      </c>
      <c r="O19" s="88">
        <v>0</v>
      </c>
      <c r="P19" s="88">
        <v>0</v>
      </c>
      <c r="Q19" s="88">
        <v>0</v>
      </c>
      <c r="R19" s="88">
        <v>0</v>
      </c>
      <c r="S19" s="88">
        <v>0</v>
      </c>
      <c r="T19" s="88">
        <v>0</v>
      </c>
      <c r="U19" s="88">
        <v>0</v>
      </c>
      <c r="V19" s="88">
        <f>-9930729+43401</f>
        <v>-9887328</v>
      </c>
      <c r="W19" s="88">
        <v>0</v>
      </c>
      <c r="X19" s="89">
        <f t="shared" si="5"/>
        <v>1081967</v>
      </c>
      <c r="Y19" s="88">
        <v>0</v>
      </c>
      <c r="Z19" s="89">
        <f t="shared" si="4"/>
        <v>1081967</v>
      </c>
    </row>
    <row r="20" spans="1:26">
      <c r="A20" s="267" t="s">
        <v>408</v>
      </c>
      <c r="B20" s="267"/>
      <c r="C20" s="267"/>
      <c r="D20" s="267"/>
      <c r="E20" s="267"/>
      <c r="F20" s="267"/>
      <c r="G20" s="85">
        <v>14</v>
      </c>
      <c r="H20" s="87">
        <v>0</v>
      </c>
      <c r="I20" s="87">
        <v>0</v>
      </c>
      <c r="J20" s="87">
        <v>0</v>
      </c>
      <c r="K20" s="87">
        <v>0</v>
      </c>
      <c r="L20" s="87">
        <v>0</v>
      </c>
      <c r="M20" s="87">
        <v>0</v>
      </c>
      <c r="N20" s="88">
        <v>0</v>
      </c>
      <c r="O20" s="88">
        <v>0</v>
      </c>
      <c r="P20" s="88">
        <v>0</v>
      </c>
      <c r="Q20" s="88">
        <v>0</v>
      </c>
      <c r="R20" s="88">
        <v>0</v>
      </c>
      <c r="S20" s="88">
        <v>0</v>
      </c>
      <c r="T20" s="88">
        <v>0</v>
      </c>
      <c r="U20" s="88">
        <v>0</v>
      </c>
      <c r="V20" s="88">
        <v>0</v>
      </c>
      <c r="W20" s="88">
        <v>0</v>
      </c>
      <c r="X20" s="89">
        <f t="shared" si="5"/>
        <v>0</v>
      </c>
      <c r="Y20" s="88">
        <v>0</v>
      </c>
      <c r="Z20" s="89">
        <f t="shared" si="4"/>
        <v>0</v>
      </c>
    </row>
    <row r="21" spans="1:26" ht="30.75" customHeight="1">
      <c r="A21" s="267" t="s">
        <v>409</v>
      </c>
      <c r="B21" s="267"/>
      <c r="C21" s="267"/>
      <c r="D21" s="267"/>
      <c r="E21" s="267"/>
      <c r="F21" s="267"/>
      <c r="G21" s="85">
        <v>15</v>
      </c>
      <c r="H21" s="88">
        <v>0</v>
      </c>
      <c r="I21" s="88">
        <v>0</v>
      </c>
      <c r="J21" s="88">
        <v>0</v>
      </c>
      <c r="K21" s="88">
        <v>0</v>
      </c>
      <c r="L21" s="88">
        <v>0</v>
      </c>
      <c r="M21" s="88">
        <v>0</v>
      </c>
      <c r="N21" s="88">
        <v>0</v>
      </c>
      <c r="O21" s="88">
        <v>0</v>
      </c>
      <c r="P21" s="88">
        <v>0</v>
      </c>
      <c r="Q21" s="88">
        <v>0</v>
      </c>
      <c r="R21" s="88">
        <v>0</v>
      </c>
      <c r="S21" s="88">
        <v>0</v>
      </c>
      <c r="T21" s="88">
        <v>0</v>
      </c>
      <c r="U21" s="88">
        <v>0</v>
      </c>
      <c r="V21" s="88">
        <v>0</v>
      </c>
      <c r="W21" s="88">
        <v>0</v>
      </c>
      <c r="X21" s="89">
        <f t="shared" si="5"/>
        <v>0</v>
      </c>
      <c r="Y21" s="88">
        <v>0</v>
      </c>
      <c r="Z21" s="89">
        <f t="shared" si="4"/>
        <v>0</v>
      </c>
    </row>
    <row r="22" spans="1:26" ht="28.5" customHeight="1">
      <c r="A22" s="267" t="s">
        <v>410</v>
      </c>
      <c r="B22" s="267"/>
      <c r="C22" s="267"/>
      <c r="D22" s="267"/>
      <c r="E22" s="267"/>
      <c r="F22" s="267"/>
      <c r="G22" s="85">
        <v>16</v>
      </c>
      <c r="H22" s="88">
        <v>0</v>
      </c>
      <c r="I22" s="88">
        <v>0</v>
      </c>
      <c r="J22" s="88">
        <v>0</v>
      </c>
      <c r="K22" s="88">
        <v>0</v>
      </c>
      <c r="L22" s="88">
        <v>0</v>
      </c>
      <c r="M22" s="88">
        <v>0</v>
      </c>
      <c r="N22" s="88">
        <v>0</v>
      </c>
      <c r="O22" s="88">
        <v>0</v>
      </c>
      <c r="P22" s="88">
        <v>0</v>
      </c>
      <c r="Q22" s="88">
        <v>0</v>
      </c>
      <c r="R22" s="88">
        <v>0</v>
      </c>
      <c r="S22" s="88">
        <v>0</v>
      </c>
      <c r="T22" s="88">
        <v>0</v>
      </c>
      <c r="U22" s="88">
        <v>0</v>
      </c>
      <c r="V22" s="88">
        <v>0</v>
      </c>
      <c r="W22" s="88">
        <v>0</v>
      </c>
      <c r="X22" s="89">
        <f t="shared" si="5"/>
        <v>0</v>
      </c>
      <c r="Y22" s="88">
        <v>0</v>
      </c>
      <c r="Z22" s="89">
        <f t="shared" si="4"/>
        <v>0</v>
      </c>
    </row>
    <row r="23" spans="1:26" ht="26.25" customHeight="1">
      <c r="A23" s="267" t="s">
        <v>411</v>
      </c>
      <c r="B23" s="267"/>
      <c r="C23" s="267"/>
      <c r="D23" s="267"/>
      <c r="E23" s="267"/>
      <c r="F23" s="267"/>
      <c r="G23" s="85">
        <v>17</v>
      </c>
      <c r="H23" s="88">
        <v>0</v>
      </c>
      <c r="I23" s="88">
        <v>0</v>
      </c>
      <c r="J23" s="88">
        <v>0</v>
      </c>
      <c r="K23" s="88">
        <v>0</v>
      </c>
      <c r="L23" s="88">
        <v>0</v>
      </c>
      <c r="M23" s="88">
        <v>0</v>
      </c>
      <c r="N23" s="88">
        <v>0</v>
      </c>
      <c r="O23" s="88">
        <v>0</v>
      </c>
      <c r="P23" s="88">
        <v>0</v>
      </c>
      <c r="Q23" s="88">
        <v>0</v>
      </c>
      <c r="R23" s="88">
        <v>0</v>
      </c>
      <c r="S23" s="88">
        <v>0</v>
      </c>
      <c r="T23" s="88">
        <v>0</v>
      </c>
      <c r="U23" s="88">
        <v>0</v>
      </c>
      <c r="V23" s="88">
        <v>0</v>
      </c>
      <c r="W23" s="88">
        <v>0</v>
      </c>
      <c r="X23" s="89">
        <f t="shared" si="5"/>
        <v>0</v>
      </c>
      <c r="Y23" s="88">
        <v>0</v>
      </c>
      <c r="Z23" s="89">
        <f t="shared" si="4"/>
        <v>0</v>
      </c>
    </row>
    <row r="24" spans="1:26">
      <c r="A24" s="267" t="s">
        <v>412</v>
      </c>
      <c r="B24" s="267"/>
      <c r="C24" s="267"/>
      <c r="D24" s="267"/>
      <c r="E24" s="267"/>
      <c r="F24" s="267"/>
      <c r="G24" s="85">
        <v>18</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9">
        <f t="shared" si="5"/>
        <v>0</v>
      </c>
      <c r="Y24" s="88">
        <v>0</v>
      </c>
      <c r="Z24" s="89">
        <f t="shared" si="4"/>
        <v>0</v>
      </c>
    </row>
    <row r="25" spans="1:26">
      <c r="A25" s="267" t="s">
        <v>413</v>
      </c>
      <c r="B25" s="267"/>
      <c r="C25" s="267"/>
      <c r="D25" s="267"/>
      <c r="E25" s="267"/>
      <c r="F25" s="267"/>
      <c r="G25" s="85">
        <v>19</v>
      </c>
      <c r="H25" s="88">
        <v>0</v>
      </c>
      <c r="I25" s="88">
        <v>0</v>
      </c>
      <c r="J25" s="88">
        <v>0</v>
      </c>
      <c r="K25" s="88">
        <v>0</v>
      </c>
      <c r="L25" s="88">
        <v>0</v>
      </c>
      <c r="M25" s="88">
        <v>0</v>
      </c>
      <c r="N25" s="88">
        <v>0</v>
      </c>
      <c r="O25" s="88">
        <v>0</v>
      </c>
      <c r="P25" s="88">
        <v>0</v>
      </c>
      <c r="Q25" s="88">
        <v>0</v>
      </c>
      <c r="R25" s="88">
        <v>0</v>
      </c>
      <c r="S25" s="88">
        <v>0</v>
      </c>
      <c r="T25" s="88">
        <v>0</v>
      </c>
      <c r="U25" s="88">
        <v>0</v>
      </c>
      <c r="V25" s="88">
        <v>0</v>
      </c>
      <c r="W25" s="88">
        <v>0</v>
      </c>
      <c r="X25" s="89">
        <f t="shared" si="5"/>
        <v>0</v>
      </c>
      <c r="Y25" s="88">
        <v>0</v>
      </c>
      <c r="Z25" s="89">
        <f t="shared" ref="Z25" si="6">X25+Y25</f>
        <v>0</v>
      </c>
    </row>
    <row r="26" spans="1:26">
      <c r="A26" s="267" t="s">
        <v>414</v>
      </c>
      <c r="B26" s="267"/>
      <c r="C26" s="267"/>
      <c r="D26" s="267"/>
      <c r="E26" s="267"/>
      <c r="F26" s="267"/>
      <c r="G26" s="85">
        <v>20</v>
      </c>
      <c r="H26" s="88">
        <v>0</v>
      </c>
      <c r="I26" s="88">
        <v>0</v>
      </c>
      <c r="J26" s="88">
        <v>0</v>
      </c>
      <c r="K26" s="88">
        <v>0</v>
      </c>
      <c r="L26" s="88">
        <v>0</v>
      </c>
      <c r="M26" s="88">
        <v>0</v>
      </c>
      <c r="N26" s="88">
        <v>0</v>
      </c>
      <c r="O26" s="88">
        <v>0</v>
      </c>
      <c r="P26" s="88">
        <v>0</v>
      </c>
      <c r="Q26" s="88">
        <v>0</v>
      </c>
      <c r="R26" s="88">
        <v>0</v>
      </c>
      <c r="S26" s="88">
        <v>0</v>
      </c>
      <c r="T26" s="88">
        <v>0</v>
      </c>
      <c r="U26" s="88">
        <v>0</v>
      </c>
      <c r="V26" s="88">
        <v>0</v>
      </c>
      <c r="W26" s="88">
        <v>-6365968</v>
      </c>
      <c r="X26" s="89">
        <f t="shared" si="5"/>
        <v>-6365968</v>
      </c>
      <c r="Y26" s="88">
        <v>0</v>
      </c>
      <c r="Z26" s="89">
        <f t="shared" si="4"/>
        <v>-6365968</v>
      </c>
    </row>
    <row r="27" spans="1:26">
      <c r="A27" s="267" t="s">
        <v>415</v>
      </c>
      <c r="B27" s="267"/>
      <c r="C27" s="267"/>
      <c r="D27" s="267"/>
      <c r="E27" s="267"/>
      <c r="F27" s="267"/>
      <c r="G27" s="85">
        <v>21</v>
      </c>
      <c r="H27" s="88">
        <v>0</v>
      </c>
      <c r="I27" s="88">
        <v>0</v>
      </c>
      <c r="J27" s="88">
        <v>0</v>
      </c>
      <c r="K27" s="88">
        <v>-33643</v>
      </c>
      <c r="L27" s="88">
        <v>-33643</v>
      </c>
      <c r="M27" s="88">
        <v>0</v>
      </c>
      <c r="N27" s="88">
        <v>0</v>
      </c>
      <c r="O27" s="88">
        <v>0</v>
      </c>
      <c r="P27" s="88">
        <v>0</v>
      </c>
      <c r="Q27" s="88">
        <v>0</v>
      </c>
      <c r="R27" s="88">
        <v>0</v>
      </c>
      <c r="S27" s="88">
        <v>0</v>
      </c>
      <c r="T27" s="88">
        <v>0</v>
      </c>
      <c r="U27" s="88">
        <v>0</v>
      </c>
      <c r="V27" s="88">
        <v>109571</v>
      </c>
      <c r="W27" s="88">
        <v>0</v>
      </c>
      <c r="X27" s="89">
        <f t="shared" si="5"/>
        <v>109571</v>
      </c>
      <c r="Y27" s="88">
        <v>0</v>
      </c>
      <c r="Z27" s="89">
        <f t="shared" si="4"/>
        <v>109571</v>
      </c>
    </row>
    <row r="28" spans="1:26">
      <c r="A28" s="267" t="s">
        <v>416</v>
      </c>
      <c r="B28" s="267"/>
      <c r="C28" s="267"/>
      <c r="D28" s="267"/>
      <c r="E28" s="267"/>
      <c r="F28" s="267"/>
      <c r="G28" s="85">
        <v>22</v>
      </c>
      <c r="H28" s="88">
        <v>0</v>
      </c>
      <c r="I28" s="88">
        <v>0</v>
      </c>
      <c r="J28" s="88">
        <v>433270</v>
      </c>
      <c r="K28" s="88">
        <v>0</v>
      </c>
      <c r="L28" s="88">
        <v>0</v>
      </c>
      <c r="M28" s="88">
        <v>0</v>
      </c>
      <c r="N28" s="88">
        <v>0</v>
      </c>
      <c r="O28" s="88">
        <v>0</v>
      </c>
      <c r="P28" s="88">
        <v>0</v>
      </c>
      <c r="Q28" s="88">
        <v>0</v>
      </c>
      <c r="R28" s="88">
        <v>0</v>
      </c>
      <c r="S28" s="88">
        <v>0</v>
      </c>
      <c r="T28" s="88">
        <v>0</v>
      </c>
      <c r="U28" s="88">
        <v>0</v>
      </c>
      <c r="V28" s="88">
        <v>6908220</v>
      </c>
      <c r="W28" s="88">
        <v>-7341490</v>
      </c>
      <c r="X28" s="89">
        <f t="shared" si="5"/>
        <v>0</v>
      </c>
      <c r="Y28" s="88">
        <v>0</v>
      </c>
      <c r="Z28" s="89">
        <f t="shared" si="4"/>
        <v>0</v>
      </c>
    </row>
    <row r="29" spans="1:26">
      <c r="A29" s="267" t="s">
        <v>417</v>
      </c>
      <c r="B29" s="267"/>
      <c r="C29" s="267"/>
      <c r="D29" s="267"/>
      <c r="E29" s="267"/>
      <c r="F29" s="267"/>
      <c r="G29" s="85">
        <v>23</v>
      </c>
      <c r="H29" s="88">
        <v>0</v>
      </c>
      <c r="I29" s="88">
        <v>0</v>
      </c>
      <c r="J29" s="88">
        <v>0</v>
      </c>
      <c r="K29" s="88">
        <v>0</v>
      </c>
      <c r="L29" s="88">
        <v>0</v>
      </c>
      <c r="M29" s="88">
        <v>0</v>
      </c>
      <c r="N29" s="88">
        <v>0</v>
      </c>
      <c r="O29" s="88">
        <v>0</v>
      </c>
      <c r="P29" s="88">
        <v>0</v>
      </c>
      <c r="Q29" s="88">
        <v>0</v>
      </c>
      <c r="R29" s="88">
        <v>0</v>
      </c>
      <c r="S29" s="88">
        <v>0</v>
      </c>
      <c r="T29" s="88">
        <v>0</v>
      </c>
      <c r="U29" s="88">
        <v>0</v>
      </c>
      <c r="V29" s="88">
        <v>0</v>
      </c>
      <c r="W29" s="88">
        <v>0</v>
      </c>
      <c r="X29" s="89">
        <f t="shared" si="5"/>
        <v>0</v>
      </c>
      <c r="Y29" s="88">
        <v>0</v>
      </c>
      <c r="Z29" s="89">
        <f t="shared" si="4"/>
        <v>0</v>
      </c>
    </row>
    <row r="30" spans="1:26" ht="27.75" customHeight="1">
      <c r="A30" s="268" t="s">
        <v>418</v>
      </c>
      <c r="B30" s="268"/>
      <c r="C30" s="268"/>
      <c r="D30" s="268"/>
      <c r="E30" s="268"/>
      <c r="F30" s="268"/>
      <c r="G30" s="86">
        <v>24</v>
      </c>
      <c r="H30" s="90">
        <f>SUM(H10:H29)</f>
        <v>159471378</v>
      </c>
      <c r="I30" s="90">
        <f t="shared" ref="I30:Z30" si="7">SUM(I10:I29)</f>
        <v>1073176</v>
      </c>
      <c r="J30" s="90">
        <f t="shared" si="7"/>
        <v>9325953</v>
      </c>
      <c r="K30" s="90">
        <f t="shared" si="7"/>
        <v>5998550</v>
      </c>
      <c r="L30" s="90">
        <f t="shared" si="7"/>
        <v>1998550</v>
      </c>
      <c r="M30" s="90">
        <f t="shared" si="7"/>
        <v>34899714</v>
      </c>
      <c r="N30" s="90">
        <f t="shared" si="7"/>
        <v>20448366</v>
      </c>
      <c r="O30" s="90">
        <f t="shared" si="7"/>
        <v>0</v>
      </c>
      <c r="P30" s="90">
        <f t="shared" si="7"/>
        <v>0</v>
      </c>
      <c r="Q30" s="90">
        <f t="shared" si="7"/>
        <v>0</v>
      </c>
      <c r="R30" s="90">
        <f t="shared" si="7"/>
        <v>0</v>
      </c>
      <c r="S30" s="90">
        <f t="shared" si="7"/>
        <v>0</v>
      </c>
      <c r="T30" s="90">
        <f t="shared" si="7"/>
        <v>0</v>
      </c>
      <c r="U30" s="90">
        <f t="shared" si="7"/>
        <v>0</v>
      </c>
      <c r="V30" s="90">
        <f t="shared" si="7"/>
        <v>6441028</v>
      </c>
      <c r="W30" s="90">
        <f t="shared" si="7"/>
        <v>31453933</v>
      </c>
      <c r="X30" s="90">
        <f>SUM(X10:X29)</f>
        <v>267113548</v>
      </c>
      <c r="Y30" s="90">
        <f t="shared" si="7"/>
        <v>0</v>
      </c>
      <c r="Z30" s="90">
        <f t="shared" si="7"/>
        <v>267113548</v>
      </c>
    </row>
    <row r="31" spans="1:26">
      <c r="A31" s="275" t="s">
        <v>419</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36.75" customHeight="1">
      <c r="A32" s="279" t="s">
        <v>420</v>
      </c>
      <c r="B32" s="279"/>
      <c r="C32" s="279"/>
      <c r="D32" s="279"/>
      <c r="E32" s="279"/>
      <c r="F32" s="279"/>
      <c r="G32" s="86">
        <v>25</v>
      </c>
      <c r="H32" s="90">
        <f>SUM(H12:H20)</f>
        <v>0</v>
      </c>
      <c r="I32" s="90">
        <f t="shared" ref="I32:Z32" si="8">SUM(I12:I20)</f>
        <v>987</v>
      </c>
      <c r="J32" s="90">
        <f t="shared" si="8"/>
        <v>1352384</v>
      </c>
      <c r="K32" s="90">
        <f t="shared" si="8"/>
        <v>1524902</v>
      </c>
      <c r="L32" s="90">
        <f t="shared" si="8"/>
        <v>0</v>
      </c>
      <c r="M32" s="90">
        <f t="shared" si="8"/>
        <v>6008078</v>
      </c>
      <c r="N32" s="90">
        <f t="shared" si="8"/>
        <v>2082944</v>
      </c>
      <c r="O32" s="90">
        <f t="shared" si="8"/>
        <v>0</v>
      </c>
      <c r="P32" s="90">
        <f t="shared" si="8"/>
        <v>0</v>
      </c>
      <c r="Q32" s="90">
        <f t="shared" si="8"/>
        <v>0</v>
      </c>
      <c r="R32" s="90">
        <f t="shared" si="8"/>
        <v>0</v>
      </c>
      <c r="S32" s="90">
        <f t="shared" si="8"/>
        <v>0</v>
      </c>
      <c r="T32" s="90">
        <f t="shared" si="8"/>
        <v>0</v>
      </c>
      <c r="U32" s="90">
        <f t="shared" ref="U32" si="9">SUM(U12:U20)</f>
        <v>0</v>
      </c>
      <c r="V32" s="90">
        <f t="shared" si="8"/>
        <v>-9887328</v>
      </c>
      <c r="W32" s="90">
        <f t="shared" si="8"/>
        <v>0</v>
      </c>
      <c r="X32" s="90">
        <f>SUM(X12:X20)</f>
        <v>1081967</v>
      </c>
      <c r="Y32" s="90">
        <f t="shared" si="8"/>
        <v>0</v>
      </c>
      <c r="Z32" s="90">
        <f t="shared" si="8"/>
        <v>1081967</v>
      </c>
    </row>
    <row r="33" spans="1:26" ht="31.5" customHeight="1">
      <c r="A33" s="279" t="s">
        <v>421</v>
      </c>
      <c r="B33" s="279"/>
      <c r="C33" s="279"/>
      <c r="D33" s="279"/>
      <c r="E33" s="279"/>
      <c r="F33" s="279"/>
      <c r="G33" s="86">
        <v>26</v>
      </c>
      <c r="H33" s="90">
        <f>H11+H32</f>
        <v>0</v>
      </c>
      <c r="I33" s="90">
        <f t="shared" ref="I33:Z33" si="10">I11+I32</f>
        <v>987</v>
      </c>
      <c r="J33" s="90">
        <f t="shared" si="10"/>
        <v>1352384</v>
      </c>
      <c r="K33" s="90">
        <f t="shared" si="10"/>
        <v>1524902</v>
      </c>
      <c r="L33" s="90">
        <f t="shared" si="10"/>
        <v>0</v>
      </c>
      <c r="M33" s="90">
        <f t="shared" si="10"/>
        <v>6008078</v>
      </c>
      <c r="N33" s="90">
        <f t="shared" si="10"/>
        <v>2082944</v>
      </c>
      <c r="O33" s="90">
        <f t="shared" si="10"/>
        <v>0</v>
      </c>
      <c r="P33" s="90">
        <f t="shared" si="10"/>
        <v>0</v>
      </c>
      <c r="Q33" s="90">
        <f t="shared" si="10"/>
        <v>0</v>
      </c>
      <c r="R33" s="90">
        <f t="shared" si="10"/>
        <v>0</v>
      </c>
      <c r="S33" s="90">
        <f t="shared" si="10"/>
        <v>0</v>
      </c>
      <c r="T33" s="90">
        <f t="shared" si="10"/>
        <v>0</v>
      </c>
      <c r="U33" s="90">
        <f t="shared" ref="U33" si="11">U11+U32</f>
        <v>0</v>
      </c>
      <c r="V33" s="90">
        <f t="shared" si="10"/>
        <v>-9887328</v>
      </c>
      <c r="W33" s="90">
        <f t="shared" si="10"/>
        <v>31453933</v>
      </c>
      <c r="X33" s="90">
        <f>X11+X32</f>
        <v>32535900</v>
      </c>
      <c r="Y33" s="90">
        <f t="shared" si="10"/>
        <v>0</v>
      </c>
      <c r="Z33" s="90">
        <f t="shared" si="10"/>
        <v>32535900</v>
      </c>
    </row>
    <row r="34" spans="1:26" ht="30.75" customHeight="1">
      <c r="A34" s="279" t="s">
        <v>422</v>
      </c>
      <c r="B34" s="279"/>
      <c r="C34" s="279"/>
      <c r="D34" s="279"/>
      <c r="E34" s="279"/>
      <c r="F34" s="279"/>
      <c r="G34" s="86">
        <v>27</v>
      </c>
      <c r="H34" s="90">
        <f>SUM(H21:H29)</f>
        <v>0</v>
      </c>
      <c r="I34" s="90">
        <f t="shared" ref="I34:Z34" si="12">SUM(I21:I29)</f>
        <v>0</v>
      </c>
      <c r="J34" s="90">
        <f t="shared" si="12"/>
        <v>433270</v>
      </c>
      <c r="K34" s="90">
        <f t="shared" si="12"/>
        <v>-33643</v>
      </c>
      <c r="L34" s="90">
        <f t="shared" si="12"/>
        <v>-33643</v>
      </c>
      <c r="M34" s="90">
        <f t="shared" si="12"/>
        <v>0</v>
      </c>
      <c r="N34" s="90">
        <f t="shared" si="12"/>
        <v>0</v>
      </c>
      <c r="O34" s="90">
        <f t="shared" si="12"/>
        <v>0</v>
      </c>
      <c r="P34" s="90">
        <f t="shared" si="12"/>
        <v>0</v>
      </c>
      <c r="Q34" s="90">
        <f t="shared" si="12"/>
        <v>0</v>
      </c>
      <c r="R34" s="90">
        <f t="shared" si="12"/>
        <v>0</v>
      </c>
      <c r="S34" s="90">
        <f t="shared" si="12"/>
        <v>0</v>
      </c>
      <c r="T34" s="90">
        <f t="shared" si="12"/>
        <v>0</v>
      </c>
      <c r="U34" s="90">
        <f t="shared" ref="U34" si="13">SUM(U21:U29)</f>
        <v>0</v>
      </c>
      <c r="V34" s="90">
        <f t="shared" si="12"/>
        <v>7017791</v>
      </c>
      <c r="W34" s="90">
        <f t="shared" si="12"/>
        <v>-13707458</v>
      </c>
      <c r="X34" s="90">
        <f>SUM(X21:X29)</f>
        <v>-6256397</v>
      </c>
      <c r="Y34" s="90">
        <f t="shared" si="12"/>
        <v>0</v>
      </c>
      <c r="Z34" s="90">
        <f t="shared" si="12"/>
        <v>-6256397</v>
      </c>
    </row>
    <row r="35" spans="1:26">
      <c r="A35" s="275" t="s">
        <v>162</v>
      </c>
      <c r="B35" s="271"/>
      <c r="C35" s="271"/>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c r="A36" s="278" t="s">
        <v>423</v>
      </c>
      <c r="B36" s="278"/>
      <c r="C36" s="278"/>
      <c r="D36" s="278"/>
      <c r="E36" s="278"/>
      <c r="F36" s="278"/>
      <c r="G36" s="85">
        <v>28</v>
      </c>
      <c r="H36" s="88">
        <v>159471378</v>
      </c>
      <c r="I36" s="88">
        <v>1073176</v>
      </c>
      <c r="J36" s="88">
        <v>9325953</v>
      </c>
      <c r="K36" s="88">
        <v>5998550</v>
      </c>
      <c r="L36" s="88">
        <v>1998550</v>
      </c>
      <c r="M36" s="88">
        <v>34899714</v>
      </c>
      <c r="N36" s="88">
        <v>20448366</v>
      </c>
      <c r="O36" s="88">
        <v>0</v>
      </c>
      <c r="P36" s="88">
        <v>0</v>
      </c>
      <c r="Q36" s="88">
        <v>0</v>
      </c>
      <c r="R36" s="88">
        <v>0</v>
      </c>
      <c r="S36" s="88">
        <v>0</v>
      </c>
      <c r="T36" s="88">
        <v>0</v>
      </c>
      <c r="U36" s="88">
        <v>0</v>
      </c>
      <c r="V36" s="88">
        <v>6441028</v>
      </c>
      <c r="W36" s="88">
        <v>31453933</v>
      </c>
      <c r="X36" s="89">
        <f>H36+I36+J36+K36-L36+M36+N36+O36+P36+Q36+R36+V36+W36+S36+T36+U36</f>
        <v>267113548</v>
      </c>
      <c r="Y36" s="88">
        <v>0</v>
      </c>
      <c r="Z36" s="89">
        <f t="shared" ref="Z36:Z38" si="14">X36+Y36</f>
        <v>267113548</v>
      </c>
    </row>
    <row r="37" spans="1:26">
      <c r="A37" s="267" t="s">
        <v>396</v>
      </c>
      <c r="B37" s="267"/>
      <c r="C37" s="267"/>
      <c r="D37" s="267"/>
      <c r="E37" s="267"/>
      <c r="F37" s="267"/>
      <c r="G37" s="85">
        <v>29</v>
      </c>
      <c r="H37" s="88">
        <v>0</v>
      </c>
      <c r="I37" s="88">
        <v>0</v>
      </c>
      <c r="J37" s="88">
        <v>0</v>
      </c>
      <c r="K37" s="88">
        <v>0</v>
      </c>
      <c r="L37" s="88">
        <v>0</v>
      </c>
      <c r="M37" s="88">
        <v>0</v>
      </c>
      <c r="N37" s="88">
        <v>0</v>
      </c>
      <c r="O37" s="88">
        <v>0</v>
      </c>
      <c r="P37" s="88">
        <v>0</v>
      </c>
      <c r="Q37" s="88">
        <v>0</v>
      </c>
      <c r="R37" s="88">
        <v>0</v>
      </c>
      <c r="S37" s="88">
        <v>0</v>
      </c>
      <c r="T37" s="88">
        <v>0</v>
      </c>
      <c r="U37" s="88">
        <v>0</v>
      </c>
      <c r="V37" s="88">
        <v>0</v>
      </c>
      <c r="W37" s="88">
        <v>0</v>
      </c>
      <c r="X37" s="89">
        <f>H37+I37+J37+K37-L37+M37+N37+O37+P37+Q37+R37+V37+W37+S37+T37+U37</f>
        <v>0</v>
      </c>
      <c r="Y37" s="88">
        <v>0</v>
      </c>
      <c r="Z37" s="89">
        <f t="shared" si="14"/>
        <v>0</v>
      </c>
    </row>
    <row r="38" spans="1:26">
      <c r="A38" s="267" t="s">
        <v>397</v>
      </c>
      <c r="B38" s="267"/>
      <c r="C38" s="267"/>
      <c r="D38" s="267"/>
      <c r="E38" s="267"/>
      <c r="F38" s="267"/>
      <c r="G38" s="85">
        <v>30</v>
      </c>
      <c r="H38" s="88">
        <v>0</v>
      </c>
      <c r="I38" s="88">
        <v>0</v>
      </c>
      <c r="J38" s="88">
        <v>0</v>
      </c>
      <c r="K38" s="88">
        <v>0</v>
      </c>
      <c r="L38" s="88">
        <v>0</v>
      </c>
      <c r="M38" s="88">
        <v>0</v>
      </c>
      <c r="N38" s="88">
        <v>0</v>
      </c>
      <c r="O38" s="88">
        <v>0</v>
      </c>
      <c r="P38" s="88">
        <v>0</v>
      </c>
      <c r="Q38" s="88">
        <v>0</v>
      </c>
      <c r="R38" s="88">
        <v>0</v>
      </c>
      <c r="S38" s="88">
        <v>0</v>
      </c>
      <c r="T38" s="88">
        <v>0</v>
      </c>
      <c r="U38" s="88">
        <v>0</v>
      </c>
      <c r="V38" s="88">
        <v>0</v>
      </c>
      <c r="W38" s="88">
        <v>0</v>
      </c>
      <c r="X38" s="89">
        <f t="shared" ref="X38" si="15">H38+I38+J38+K38-L38+M38+N38+O38+P38+Q38+R38+V38+W38+S38+T38+U38</f>
        <v>0</v>
      </c>
      <c r="Y38" s="88">
        <v>0</v>
      </c>
      <c r="Z38" s="89">
        <f t="shared" si="14"/>
        <v>0</v>
      </c>
    </row>
    <row r="39" spans="1:26" ht="25.5" customHeight="1">
      <c r="A39" s="268" t="s">
        <v>424</v>
      </c>
      <c r="B39" s="268"/>
      <c r="C39" s="268"/>
      <c r="D39" s="268"/>
      <c r="E39" s="268"/>
      <c r="F39" s="268"/>
      <c r="G39" s="86">
        <v>31</v>
      </c>
      <c r="H39" s="90">
        <f>H36+H37+H38</f>
        <v>159471378</v>
      </c>
      <c r="I39" s="90">
        <f t="shared" ref="I39:V39" si="16">I36+I37+I38</f>
        <v>1073176</v>
      </c>
      <c r="J39" s="90">
        <f t="shared" si="16"/>
        <v>9325953</v>
      </c>
      <c r="K39" s="90">
        <f t="shared" si="16"/>
        <v>5998550</v>
      </c>
      <c r="L39" s="90">
        <f t="shared" si="16"/>
        <v>1998550</v>
      </c>
      <c r="M39" s="90">
        <f t="shared" si="16"/>
        <v>34899714</v>
      </c>
      <c r="N39" s="90">
        <f t="shared" si="16"/>
        <v>20448366</v>
      </c>
      <c r="O39" s="90">
        <f t="shared" si="16"/>
        <v>0</v>
      </c>
      <c r="P39" s="90">
        <f t="shared" si="16"/>
        <v>0</v>
      </c>
      <c r="Q39" s="90">
        <f t="shared" si="16"/>
        <v>0</v>
      </c>
      <c r="R39" s="90">
        <f t="shared" si="16"/>
        <v>0</v>
      </c>
      <c r="S39" s="90">
        <f t="shared" si="16"/>
        <v>0</v>
      </c>
      <c r="T39" s="90">
        <f t="shared" si="16"/>
        <v>0</v>
      </c>
      <c r="U39" s="90">
        <f t="shared" si="16"/>
        <v>0</v>
      </c>
      <c r="V39" s="90">
        <f t="shared" si="16"/>
        <v>6441028</v>
      </c>
      <c r="W39" s="90">
        <f>W36+W37+W38</f>
        <v>31453933</v>
      </c>
      <c r="X39" s="90">
        <f>X36+X37+X38</f>
        <v>267113548</v>
      </c>
      <c r="Y39" s="90">
        <f>Y36+Y37+Y38</f>
        <v>0</v>
      </c>
      <c r="Z39" s="90">
        <f>Z36+Z37+Z38</f>
        <v>267113548</v>
      </c>
    </row>
    <row r="40" spans="1:26">
      <c r="A40" s="267" t="s">
        <v>399</v>
      </c>
      <c r="B40" s="267"/>
      <c r="C40" s="267"/>
      <c r="D40" s="267"/>
      <c r="E40" s="267"/>
      <c r="F40" s="267"/>
      <c r="G40" s="85">
        <v>32</v>
      </c>
      <c r="H40" s="87">
        <v>0</v>
      </c>
      <c r="I40" s="87">
        <v>0</v>
      </c>
      <c r="J40" s="87">
        <v>0</v>
      </c>
      <c r="K40" s="87">
        <v>0</v>
      </c>
      <c r="L40" s="87">
        <v>0</v>
      </c>
      <c r="M40" s="87">
        <v>0</v>
      </c>
      <c r="N40" s="87">
        <v>0</v>
      </c>
      <c r="O40" s="87">
        <v>0</v>
      </c>
      <c r="P40" s="87">
        <v>0</v>
      </c>
      <c r="Q40" s="87">
        <v>0</v>
      </c>
      <c r="R40" s="87">
        <v>0</v>
      </c>
      <c r="S40" s="87">
        <v>0</v>
      </c>
      <c r="T40" s="87">
        <v>0</v>
      </c>
      <c r="U40" s="88">
        <v>0</v>
      </c>
      <c r="V40" s="87">
        <v>0</v>
      </c>
      <c r="W40" s="88">
        <v>80142080</v>
      </c>
      <c r="X40" s="89">
        <f>H40+I40+J40+K40-L40+M40+N40+O40+P40+Q40+R40+V40+W40+S40+T40+U40</f>
        <v>80142080</v>
      </c>
      <c r="Y40" s="88">
        <v>0</v>
      </c>
      <c r="Z40" s="89">
        <f t="shared" ref="Z40:Z58" si="17">X40+Y40</f>
        <v>80142080</v>
      </c>
    </row>
    <row r="41" spans="1:26">
      <c r="A41" s="267" t="s">
        <v>400</v>
      </c>
      <c r="B41" s="267"/>
      <c r="C41" s="267"/>
      <c r="D41" s="267"/>
      <c r="E41" s="267"/>
      <c r="F41" s="267"/>
      <c r="G41" s="85">
        <v>33</v>
      </c>
      <c r="H41" s="87">
        <v>0</v>
      </c>
      <c r="I41" s="87">
        <v>0</v>
      </c>
      <c r="J41" s="87">
        <v>0</v>
      </c>
      <c r="K41" s="87">
        <v>0</v>
      </c>
      <c r="L41" s="87">
        <v>0</v>
      </c>
      <c r="M41" s="87">
        <v>0</v>
      </c>
      <c r="N41" s="88">
        <v>0</v>
      </c>
      <c r="O41" s="87">
        <v>0</v>
      </c>
      <c r="P41" s="87">
        <v>0</v>
      </c>
      <c r="Q41" s="87">
        <v>0</v>
      </c>
      <c r="R41" s="87">
        <v>0</v>
      </c>
      <c r="S41" s="87">
        <v>0</v>
      </c>
      <c r="T41" s="88">
        <v>0</v>
      </c>
      <c r="U41" s="88">
        <v>0</v>
      </c>
      <c r="V41" s="87">
        <v>0</v>
      </c>
      <c r="W41" s="87">
        <v>0</v>
      </c>
      <c r="X41" s="89">
        <f t="shared" ref="X41:X58" si="18">H41+I41+J41+K41-L41+M41+N41+O41+P41+Q41+R41+V41+W41+S41+T41+U41</f>
        <v>0</v>
      </c>
      <c r="Y41" s="88">
        <v>0</v>
      </c>
      <c r="Z41" s="89">
        <f t="shared" si="17"/>
        <v>0</v>
      </c>
    </row>
    <row r="42" spans="1:26" ht="27" customHeight="1">
      <c r="A42" s="267" t="s">
        <v>401</v>
      </c>
      <c r="B42" s="267"/>
      <c r="C42" s="267"/>
      <c r="D42" s="267"/>
      <c r="E42" s="267"/>
      <c r="F42" s="267"/>
      <c r="G42" s="85">
        <v>34</v>
      </c>
      <c r="H42" s="87">
        <v>0</v>
      </c>
      <c r="I42" s="87">
        <v>0</v>
      </c>
      <c r="J42" s="87">
        <v>0</v>
      </c>
      <c r="K42" s="87">
        <v>0</v>
      </c>
      <c r="L42" s="87">
        <v>0</v>
      </c>
      <c r="M42" s="87">
        <v>0</v>
      </c>
      <c r="N42" s="87">
        <v>0</v>
      </c>
      <c r="O42" s="88">
        <v>0</v>
      </c>
      <c r="P42" s="87">
        <v>0</v>
      </c>
      <c r="Q42" s="87">
        <v>0</v>
      </c>
      <c r="R42" s="87">
        <v>0</v>
      </c>
      <c r="S42" s="87">
        <v>0</v>
      </c>
      <c r="T42" s="87">
        <v>0</v>
      </c>
      <c r="U42" s="88">
        <v>0</v>
      </c>
      <c r="V42" s="88">
        <v>0</v>
      </c>
      <c r="W42" s="88">
        <v>0</v>
      </c>
      <c r="X42" s="89">
        <f t="shared" si="18"/>
        <v>0</v>
      </c>
      <c r="Y42" s="88">
        <v>0</v>
      </c>
      <c r="Z42" s="89">
        <f t="shared" si="17"/>
        <v>0</v>
      </c>
    </row>
    <row r="43" spans="1:26" ht="37.5" customHeight="1">
      <c r="A43" s="267" t="s">
        <v>402</v>
      </c>
      <c r="B43" s="267"/>
      <c r="C43" s="267"/>
      <c r="D43" s="267"/>
      <c r="E43" s="267"/>
      <c r="F43" s="267"/>
      <c r="G43" s="85">
        <v>35</v>
      </c>
      <c r="H43" s="87">
        <v>0</v>
      </c>
      <c r="I43" s="87">
        <v>0</v>
      </c>
      <c r="J43" s="87">
        <v>0</v>
      </c>
      <c r="K43" s="87">
        <v>0</v>
      </c>
      <c r="L43" s="87">
        <v>0</v>
      </c>
      <c r="M43" s="87">
        <v>0</v>
      </c>
      <c r="N43" s="87">
        <v>0</v>
      </c>
      <c r="O43" s="87">
        <v>0</v>
      </c>
      <c r="P43" s="88">
        <v>0</v>
      </c>
      <c r="Q43" s="87">
        <v>0</v>
      </c>
      <c r="R43" s="87">
        <v>0</v>
      </c>
      <c r="S43" s="87">
        <v>0</v>
      </c>
      <c r="T43" s="87">
        <v>0</v>
      </c>
      <c r="U43" s="88">
        <v>0</v>
      </c>
      <c r="V43" s="88">
        <v>0</v>
      </c>
      <c r="W43" s="88">
        <v>0</v>
      </c>
      <c r="X43" s="89">
        <f t="shared" si="18"/>
        <v>0</v>
      </c>
      <c r="Y43" s="88">
        <v>0</v>
      </c>
      <c r="Z43" s="89">
        <f t="shared" si="17"/>
        <v>0</v>
      </c>
    </row>
    <row r="44" spans="1:26" ht="21" customHeight="1">
      <c r="A44" s="267" t="s">
        <v>403</v>
      </c>
      <c r="B44" s="267"/>
      <c r="C44" s="267"/>
      <c r="D44" s="267"/>
      <c r="E44" s="267"/>
      <c r="F44" s="267"/>
      <c r="G44" s="85">
        <v>36</v>
      </c>
      <c r="H44" s="87">
        <v>0</v>
      </c>
      <c r="I44" s="87">
        <v>0</v>
      </c>
      <c r="J44" s="87">
        <v>0</v>
      </c>
      <c r="K44" s="87">
        <v>0</v>
      </c>
      <c r="L44" s="87">
        <v>0</v>
      </c>
      <c r="M44" s="87">
        <v>0</v>
      </c>
      <c r="N44" s="87">
        <v>0</v>
      </c>
      <c r="O44" s="87">
        <v>0</v>
      </c>
      <c r="P44" s="87">
        <v>0</v>
      </c>
      <c r="Q44" s="88">
        <v>0</v>
      </c>
      <c r="R44" s="87">
        <v>0</v>
      </c>
      <c r="S44" s="87">
        <v>0</v>
      </c>
      <c r="T44" s="87">
        <v>0</v>
      </c>
      <c r="U44" s="88">
        <v>0</v>
      </c>
      <c r="V44" s="88">
        <v>0</v>
      </c>
      <c r="W44" s="88">
        <v>0</v>
      </c>
      <c r="X44" s="89">
        <f t="shared" si="18"/>
        <v>0</v>
      </c>
      <c r="Y44" s="88">
        <v>0</v>
      </c>
      <c r="Z44" s="89">
        <f t="shared" si="17"/>
        <v>0</v>
      </c>
    </row>
    <row r="45" spans="1:26" ht="29.25" customHeight="1">
      <c r="A45" s="267" t="s">
        <v>404</v>
      </c>
      <c r="B45" s="267"/>
      <c r="C45" s="267"/>
      <c r="D45" s="267"/>
      <c r="E45" s="267"/>
      <c r="F45" s="267"/>
      <c r="G45" s="85">
        <v>37</v>
      </c>
      <c r="H45" s="87">
        <v>0</v>
      </c>
      <c r="I45" s="87">
        <v>0</v>
      </c>
      <c r="J45" s="87">
        <v>0</v>
      </c>
      <c r="K45" s="87">
        <v>0</v>
      </c>
      <c r="L45" s="87">
        <v>0</v>
      </c>
      <c r="M45" s="87">
        <v>0</v>
      </c>
      <c r="N45" s="87">
        <v>0</v>
      </c>
      <c r="O45" s="87">
        <v>0</v>
      </c>
      <c r="P45" s="87">
        <v>0</v>
      </c>
      <c r="Q45" s="87">
        <v>0</v>
      </c>
      <c r="R45" s="88">
        <v>0</v>
      </c>
      <c r="S45" s="88">
        <v>0</v>
      </c>
      <c r="T45" s="88">
        <v>0</v>
      </c>
      <c r="U45" s="88">
        <v>0</v>
      </c>
      <c r="V45" s="88">
        <v>0</v>
      </c>
      <c r="W45" s="88">
        <v>0</v>
      </c>
      <c r="X45" s="89">
        <f t="shared" si="18"/>
        <v>0</v>
      </c>
      <c r="Y45" s="88">
        <v>0</v>
      </c>
      <c r="Z45" s="89">
        <f t="shared" si="17"/>
        <v>0</v>
      </c>
    </row>
    <row r="46" spans="1:26" ht="21" customHeight="1">
      <c r="A46" s="267" t="s">
        <v>405</v>
      </c>
      <c r="B46" s="267"/>
      <c r="C46" s="267"/>
      <c r="D46" s="267"/>
      <c r="E46" s="267"/>
      <c r="F46" s="267"/>
      <c r="G46" s="85">
        <v>38</v>
      </c>
      <c r="H46" s="87">
        <v>0</v>
      </c>
      <c r="I46" s="87">
        <v>0</v>
      </c>
      <c r="J46" s="87">
        <v>0</v>
      </c>
      <c r="K46" s="87">
        <v>0</v>
      </c>
      <c r="L46" s="87">
        <v>0</v>
      </c>
      <c r="M46" s="87">
        <v>0</v>
      </c>
      <c r="N46" s="88">
        <v>0</v>
      </c>
      <c r="O46" s="88">
        <v>0</v>
      </c>
      <c r="P46" s="88">
        <v>0</v>
      </c>
      <c r="Q46" s="88">
        <v>0</v>
      </c>
      <c r="R46" s="88">
        <v>0</v>
      </c>
      <c r="S46" s="88">
        <v>0</v>
      </c>
      <c r="T46" s="88">
        <v>0</v>
      </c>
      <c r="U46" s="88">
        <v>0</v>
      </c>
      <c r="V46" s="88">
        <v>0</v>
      </c>
      <c r="W46" s="88">
        <v>0</v>
      </c>
      <c r="X46" s="89">
        <f t="shared" si="18"/>
        <v>0</v>
      </c>
      <c r="Y46" s="88">
        <v>0</v>
      </c>
      <c r="Z46" s="89">
        <f t="shared" si="17"/>
        <v>0</v>
      </c>
    </row>
    <row r="47" spans="1:26">
      <c r="A47" s="267" t="s">
        <v>406</v>
      </c>
      <c r="B47" s="267"/>
      <c r="C47" s="267"/>
      <c r="D47" s="267"/>
      <c r="E47" s="267"/>
      <c r="F47" s="267"/>
      <c r="G47" s="85">
        <v>39</v>
      </c>
      <c r="H47" s="87">
        <v>0</v>
      </c>
      <c r="I47" s="87">
        <v>0</v>
      </c>
      <c r="J47" s="87">
        <v>0</v>
      </c>
      <c r="K47" s="87">
        <v>0</v>
      </c>
      <c r="L47" s="87">
        <v>0</v>
      </c>
      <c r="M47" s="87">
        <v>0</v>
      </c>
      <c r="N47" s="88">
        <v>0</v>
      </c>
      <c r="O47" s="88">
        <v>0</v>
      </c>
      <c r="P47" s="88">
        <v>0</v>
      </c>
      <c r="Q47" s="88">
        <v>0</v>
      </c>
      <c r="R47" s="88">
        <v>0</v>
      </c>
      <c r="S47" s="88">
        <v>0</v>
      </c>
      <c r="T47" s="88">
        <v>0</v>
      </c>
      <c r="U47" s="88">
        <v>0</v>
      </c>
      <c r="V47" s="88">
        <v>0</v>
      </c>
      <c r="W47" s="88">
        <v>0</v>
      </c>
      <c r="X47" s="89">
        <f t="shared" si="18"/>
        <v>0</v>
      </c>
      <c r="Y47" s="88">
        <v>0</v>
      </c>
      <c r="Z47" s="89">
        <f t="shared" si="17"/>
        <v>0</v>
      </c>
    </row>
    <row r="48" spans="1:26">
      <c r="A48" s="267" t="s">
        <v>407</v>
      </c>
      <c r="B48" s="267"/>
      <c r="C48" s="267"/>
      <c r="D48" s="267"/>
      <c r="E48" s="267"/>
      <c r="F48" s="267"/>
      <c r="G48" s="85">
        <v>40</v>
      </c>
      <c r="H48" s="88">
        <v>0</v>
      </c>
      <c r="I48" s="88">
        <v>1101609</v>
      </c>
      <c r="J48" s="88">
        <v>0</v>
      </c>
      <c r="K48" s="88">
        <v>0</v>
      </c>
      <c r="L48" s="88">
        <v>0</v>
      </c>
      <c r="M48" s="88">
        <v>0</v>
      </c>
      <c r="N48" s="88">
        <v>0</v>
      </c>
      <c r="O48" s="88">
        <v>0</v>
      </c>
      <c r="P48" s="88">
        <v>0</v>
      </c>
      <c r="Q48" s="88">
        <v>0</v>
      </c>
      <c r="R48" s="88">
        <v>0</v>
      </c>
      <c r="S48" s="88">
        <v>0</v>
      </c>
      <c r="T48" s="88">
        <v>0</v>
      </c>
      <c r="U48" s="88">
        <v>0</v>
      </c>
      <c r="V48" s="88">
        <v>0</v>
      </c>
      <c r="W48" s="88">
        <v>0</v>
      </c>
      <c r="X48" s="89">
        <f t="shared" si="18"/>
        <v>1101609</v>
      </c>
      <c r="Y48" s="88">
        <v>0</v>
      </c>
      <c r="Z48" s="89">
        <f t="shared" si="17"/>
        <v>1101609</v>
      </c>
    </row>
    <row r="49" spans="1:26">
      <c r="A49" s="267" t="s">
        <v>408</v>
      </c>
      <c r="B49" s="267"/>
      <c r="C49" s="267"/>
      <c r="D49" s="267"/>
      <c r="E49" s="267"/>
      <c r="F49" s="267"/>
      <c r="G49" s="85">
        <v>41</v>
      </c>
      <c r="H49" s="87">
        <v>0</v>
      </c>
      <c r="I49" s="87">
        <v>0</v>
      </c>
      <c r="J49" s="87">
        <v>0</v>
      </c>
      <c r="K49" s="87">
        <v>0</v>
      </c>
      <c r="L49" s="87">
        <v>0</v>
      </c>
      <c r="M49" s="87">
        <v>0</v>
      </c>
      <c r="N49" s="88">
        <v>0</v>
      </c>
      <c r="O49" s="88">
        <v>0</v>
      </c>
      <c r="P49" s="88">
        <v>0</v>
      </c>
      <c r="Q49" s="88">
        <v>0</v>
      </c>
      <c r="R49" s="88">
        <v>0</v>
      </c>
      <c r="S49" s="88">
        <v>0</v>
      </c>
      <c r="T49" s="88">
        <v>0</v>
      </c>
      <c r="U49" s="88">
        <v>0</v>
      </c>
      <c r="V49" s="88">
        <v>0</v>
      </c>
      <c r="W49" s="88">
        <v>0</v>
      </c>
      <c r="X49" s="89">
        <f t="shared" si="18"/>
        <v>0</v>
      </c>
      <c r="Y49" s="88">
        <v>0</v>
      </c>
      <c r="Z49" s="89">
        <f t="shared" si="17"/>
        <v>0</v>
      </c>
    </row>
    <row r="50" spans="1:26" ht="24" customHeight="1">
      <c r="A50" s="267" t="s">
        <v>409</v>
      </c>
      <c r="B50" s="267"/>
      <c r="C50" s="267"/>
      <c r="D50" s="267"/>
      <c r="E50" s="267"/>
      <c r="F50" s="267"/>
      <c r="G50" s="85">
        <v>42</v>
      </c>
      <c r="H50" s="88">
        <v>0</v>
      </c>
      <c r="I50" s="88">
        <v>0</v>
      </c>
      <c r="J50" s="88">
        <v>0</v>
      </c>
      <c r="K50" s="88">
        <v>0</v>
      </c>
      <c r="L50" s="88">
        <v>0</v>
      </c>
      <c r="M50" s="88">
        <v>0</v>
      </c>
      <c r="N50" s="88">
        <v>0</v>
      </c>
      <c r="O50" s="88">
        <v>0</v>
      </c>
      <c r="P50" s="88">
        <v>0</v>
      </c>
      <c r="Q50" s="88">
        <v>0</v>
      </c>
      <c r="R50" s="88">
        <v>0</v>
      </c>
      <c r="S50" s="88">
        <v>0</v>
      </c>
      <c r="T50" s="88">
        <v>0</v>
      </c>
      <c r="U50" s="88">
        <v>0</v>
      </c>
      <c r="V50" s="88">
        <v>0</v>
      </c>
      <c r="W50" s="88">
        <v>0</v>
      </c>
      <c r="X50" s="89">
        <f t="shared" si="18"/>
        <v>0</v>
      </c>
      <c r="Y50" s="88">
        <v>0</v>
      </c>
      <c r="Z50" s="89">
        <f t="shared" si="17"/>
        <v>0</v>
      </c>
    </row>
    <row r="51" spans="1:26" ht="26.25" customHeight="1">
      <c r="A51" s="267" t="s">
        <v>410</v>
      </c>
      <c r="B51" s="267"/>
      <c r="C51" s="267"/>
      <c r="D51" s="267"/>
      <c r="E51" s="267"/>
      <c r="F51" s="267"/>
      <c r="G51" s="85">
        <v>43</v>
      </c>
      <c r="H51" s="88">
        <v>0</v>
      </c>
      <c r="I51" s="88">
        <v>0</v>
      </c>
      <c r="J51" s="88">
        <v>0</v>
      </c>
      <c r="K51" s="88">
        <v>0</v>
      </c>
      <c r="L51" s="88">
        <v>0</v>
      </c>
      <c r="M51" s="88">
        <v>0</v>
      </c>
      <c r="N51" s="88">
        <v>0</v>
      </c>
      <c r="O51" s="88">
        <v>0</v>
      </c>
      <c r="P51" s="88">
        <v>0</v>
      </c>
      <c r="Q51" s="88">
        <v>0</v>
      </c>
      <c r="R51" s="88">
        <v>0</v>
      </c>
      <c r="S51" s="88">
        <v>0</v>
      </c>
      <c r="T51" s="88">
        <v>0</v>
      </c>
      <c r="U51" s="88">
        <v>0</v>
      </c>
      <c r="V51" s="88">
        <v>0</v>
      </c>
      <c r="W51" s="88">
        <v>0</v>
      </c>
      <c r="X51" s="89">
        <f t="shared" si="18"/>
        <v>0</v>
      </c>
      <c r="Y51" s="88">
        <v>0</v>
      </c>
      <c r="Z51" s="89">
        <f t="shared" si="17"/>
        <v>0</v>
      </c>
    </row>
    <row r="52" spans="1:26" ht="22.5" customHeight="1">
      <c r="A52" s="267" t="s">
        <v>411</v>
      </c>
      <c r="B52" s="267"/>
      <c r="C52" s="267"/>
      <c r="D52" s="267"/>
      <c r="E52" s="267"/>
      <c r="F52" s="267"/>
      <c r="G52" s="85">
        <v>44</v>
      </c>
      <c r="H52" s="88">
        <v>0</v>
      </c>
      <c r="I52" s="88">
        <v>0</v>
      </c>
      <c r="J52" s="88">
        <v>0</v>
      </c>
      <c r="K52" s="88">
        <v>0</v>
      </c>
      <c r="L52" s="88">
        <v>0</v>
      </c>
      <c r="M52" s="88">
        <v>0</v>
      </c>
      <c r="N52" s="88">
        <v>0</v>
      </c>
      <c r="O52" s="88">
        <v>0</v>
      </c>
      <c r="P52" s="88">
        <v>0</v>
      </c>
      <c r="Q52" s="88">
        <v>0</v>
      </c>
      <c r="R52" s="88">
        <v>0</v>
      </c>
      <c r="S52" s="88">
        <v>0</v>
      </c>
      <c r="T52" s="88">
        <v>0</v>
      </c>
      <c r="U52" s="88">
        <v>0</v>
      </c>
      <c r="V52" s="88">
        <v>0</v>
      </c>
      <c r="W52" s="88">
        <v>0</v>
      </c>
      <c r="X52" s="89">
        <f t="shared" si="18"/>
        <v>0</v>
      </c>
      <c r="Y52" s="88">
        <v>0</v>
      </c>
      <c r="Z52" s="89">
        <f t="shared" si="17"/>
        <v>0</v>
      </c>
    </row>
    <row r="53" spans="1:26">
      <c r="A53" s="267" t="s">
        <v>412</v>
      </c>
      <c r="B53" s="267"/>
      <c r="C53" s="267"/>
      <c r="D53" s="267"/>
      <c r="E53" s="267"/>
      <c r="F53" s="267"/>
      <c r="G53" s="85">
        <v>45</v>
      </c>
      <c r="H53" s="88">
        <v>0</v>
      </c>
      <c r="I53" s="88">
        <v>0</v>
      </c>
      <c r="J53" s="88">
        <v>0</v>
      </c>
      <c r="K53" s="88">
        <v>0</v>
      </c>
      <c r="L53" s="88">
        <v>0</v>
      </c>
      <c r="M53" s="88">
        <v>0</v>
      </c>
      <c r="N53" s="88">
        <v>0</v>
      </c>
      <c r="O53" s="88">
        <v>0</v>
      </c>
      <c r="P53" s="88">
        <v>0</v>
      </c>
      <c r="Q53" s="88">
        <v>0</v>
      </c>
      <c r="R53" s="88">
        <v>0</v>
      </c>
      <c r="S53" s="88">
        <v>0</v>
      </c>
      <c r="T53" s="88">
        <v>0</v>
      </c>
      <c r="U53" s="88">
        <v>0</v>
      </c>
      <c r="V53" s="88">
        <v>0</v>
      </c>
      <c r="W53" s="88">
        <v>0</v>
      </c>
      <c r="X53" s="89">
        <f t="shared" si="18"/>
        <v>0</v>
      </c>
      <c r="Y53" s="88">
        <v>0</v>
      </c>
      <c r="Z53" s="89">
        <f t="shared" si="17"/>
        <v>0</v>
      </c>
    </row>
    <row r="54" spans="1:26">
      <c r="A54" s="267" t="s">
        <v>413</v>
      </c>
      <c r="B54" s="267"/>
      <c r="C54" s="267"/>
      <c r="D54" s="267"/>
      <c r="E54" s="267"/>
      <c r="F54" s="267"/>
      <c r="G54" s="85">
        <v>46</v>
      </c>
      <c r="H54" s="88">
        <v>0</v>
      </c>
      <c r="I54" s="88">
        <v>0</v>
      </c>
      <c r="J54" s="88">
        <v>0</v>
      </c>
      <c r="K54" s="88">
        <v>0</v>
      </c>
      <c r="L54" s="88">
        <v>0</v>
      </c>
      <c r="M54" s="88">
        <v>0</v>
      </c>
      <c r="N54" s="88">
        <v>0</v>
      </c>
      <c r="O54" s="88">
        <v>0</v>
      </c>
      <c r="P54" s="88">
        <v>0</v>
      </c>
      <c r="Q54" s="88">
        <v>0</v>
      </c>
      <c r="R54" s="88">
        <v>0</v>
      </c>
      <c r="S54" s="88">
        <v>0</v>
      </c>
      <c r="T54" s="88">
        <v>0</v>
      </c>
      <c r="U54" s="88">
        <v>0</v>
      </c>
      <c r="V54" s="88">
        <v>0</v>
      </c>
      <c r="W54" s="88">
        <v>0</v>
      </c>
      <c r="X54" s="89">
        <f t="shared" si="18"/>
        <v>0</v>
      </c>
      <c r="Y54" s="88">
        <v>0</v>
      </c>
      <c r="Z54" s="89">
        <f t="shared" si="17"/>
        <v>0</v>
      </c>
    </row>
    <row r="55" spans="1:26">
      <c r="A55" s="267" t="s">
        <v>425</v>
      </c>
      <c r="B55" s="267"/>
      <c r="C55" s="267"/>
      <c r="D55" s="267"/>
      <c r="E55" s="267"/>
      <c r="F55" s="267"/>
      <c r="G55" s="85">
        <v>47</v>
      </c>
      <c r="H55" s="88">
        <v>0</v>
      </c>
      <c r="I55" s="88">
        <v>0</v>
      </c>
      <c r="J55" s="88">
        <v>0</v>
      </c>
      <c r="K55" s="88">
        <v>0</v>
      </c>
      <c r="L55" s="88">
        <v>0</v>
      </c>
      <c r="M55" s="88">
        <v>0</v>
      </c>
      <c r="N55" s="88">
        <v>0</v>
      </c>
      <c r="O55" s="88">
        <v>0</v>
      </c>
      <c r="P55" s="88">
        <v>0</v>
      </c>
      <c r="Q55" s="88">
        <v>0</v>
      </c>
      <c r="R55" s="88">
        <v>0</v>
      </c>
      <c r="S55" s="88">
        <v>0</v>
      </c>
      <c r="T55" s="88">
        <v>0</v>
      </c>
      <c r="U55" s="88">
        <v>0</v>
      </c>
      <c r="V55" s="88">
        <v>0</v>
      </c>
      <c r="W55" s="88">
        <v>-7641705</v>
      </c>
      <c r="X55" s="89">
        <f t="shared" si="18"/>
        <v>-7641705</v>
      </c>
      <c r="Y55" s="88">
        <v>0</v>
      </c>
      <c r="Z55" s="89">
        <f t="shared" si="17"/>
        <v>-7641705</v>
      </c>
    </row>
    <row r="56" spans="1:26">
      <c r="A56" s="267" t="s">
        <v>415</v>
      </c>
      <c r="B56" s="267"/>
      <c r="C56" s="267"/>
      <c r="D56" s="267"/>
      <c r="E56" s="267"/>
      <c r="F56" s="267"/>
      <c r="G56" s="85">
        <v>48</v>
      </c>
      <c r="H56" s="88">
        <v>0</v>
      </c>
      <c r="I56" s="88">
        <v>0</v>
      </c>
      <c r="J56" s="88">
        <v>0</v>
      </c>
      <c r="K56" s="88">
        <v>-126835</v>
      </c>
      <c r="L56" s="88">
        <v>-126835</v>
      </c>
      <c r="M56" s="88">
        <v>0</v>
      </c>
      <c r="N56" s="88">
        <v>0</v>
      </c>
      <c r="O56" s="88">
        <v>0</v>
      </c>
      <c r="P56" s="88">
        <v>0</v>
      </c>
      <c r="Q56" s="88">
        <v>0</v>
      </c>
      <c r="R56" s="88">
        <v>0</v>
      </c>
      <c r="S56" s="88">
        <v>0</v>
      </c>
      <c r="T56" s="88">
        <v>0</v>
      </c>
      <c r="U56" s="88">
        <v>0</v>
      </c>
      <c r="V56" s="88">
        <v>857948</v>
      </c>
      <c r="W56" s="88">
        <v>0</v>
      </c>
      <c r="X56" s="89">
        <f t="shared" si="18"/>
        <v>857948</v>
      </c>
      <c r="Y56" s="88">
        <v>0</v>
      </c>
      <c r="Z56" s="89">
        <f t="shared" si="17"/>
        <v>857948</v>
      </c>
    </row>
    <row r="57" spans="1:26">
      <c r="A57" s="267" t="s">
        <v>426</v>
      </c>
      <c r="B57" s="267"/>
      <c r="C57" s="267"/>
      <c r="D57" s="267"/>
      <c r="E57" s="267"/>
      <c r="F57" s="267"/>
      <c r="G57" s="85">
        <v>49</v>
      </c>
      <c r="H57" s="88">
        <v>0</v>
      </c>
      <c r="I57" s="88">
        <v>0</v>
      </c>
      <c r="J57" s="88">
        <v>0</v>
      </c>
      <c r="K57" s="88">
        <v>0</v>
      </c>
      <c r="L57" s="88">
        <v>0</v>
      </c>
      <c r="M57" s="88">
        <v>0</v>
      </c>
      <c r="N57" s="88">
        <v>1572697</v>
      </c>
      <c r="O57" s="88">
        <v>0</v>
      </c>
      <c r="P57" s="88">
        <v>0</v>
      </c>
      <c r="Q57" s="88">
        <v>0</v>
      </c>
      <c r="R57" s="88">
        <v>0</v>
      </c>
      <c r="S57" s="88">
        <v>0</v>
      </c>
      <c r="T57" s="88">
        <v>0</v>
      </c>
      <c r="U57" s="88">
        <v>0</v>
      </c>
      <c r="V57" s="88">
        <f>22469521-229990</f>
        <v>22239531</v>
      </c>
      <c r="W57" s="88">
        <f>-24042218+229990</f>
        <v>-23812228</v>
      </c>
      <c r="X57" s="89">
        <f t="shared" si="18"/>
        <v>0</v>
      </c>
      <c r="Y57" s="88">
        <v>0</v>
      </c>
      <c r="Z57" s="89">
        <f t="shared" si="17"/>
        <v>0</v>
      </c>
    </row>
    <row r="58" spans="1:26">
      <c r="A58" s="267" t="s">
        <v>417</v>
      </c>
      <c r="B58" s="267"/>
      <c r="C58" s="267"/>
      <c r="D58" s="267"/>
      <c r="E58" s="267"/>
      <c r="F58" s="267"/>
      <c r="G58" s="85">
        <v>50</v>
      </c>
      <c r="H58" s="88">
        <v>0</v>
      </c>
      <c r="I58" s="88">
        <v>0</v>
      </c>
      <c r="J58" s="88">
        <v>0</v>
      </c>
      <c r="K58" s="88">
        <v>0</v>
      </c>
      <c r="L58" s="88">
        <v>0</v>
      </c>
      <c r="M58" s="88">
        <v>0</v>
      </c>
      <c r="N58" s="88">
        <v>0</v>
      </c>
      <c r="O58" s="88">
        <v>0</v>
      </c>
      <c r="P58" s="88">
        <v>0</v>
      </c>
      <c r="Q58" s="88">
        <v>0</v>
      </c>
      <c r="R58" s="88">
        <v>0</v>
      </c>
      <c r="S58" s="88">
        <v>0</v>
      </c>
      <c r="T58" s="88">
        <v>0</v>
      </c>
      <c r="U58" s="88">
        <v>0</v>
      </c>
      <c r="V58" s="88">
        <v>0</v>
      </c>
      <c r="W58" s="88">
        <v>0</v>
      </c>
      <c r="X58" s="89">
        <f t="shared" si="18"/>
        <v>0</v>
      </c>
      <c r="Y58" s="88">
        <v>0</v>
      </c>
      <c r="Z58" s="89">
        <f t="shared" si="17"/>
        <v>0</v>
      </c>
    </row>
    <row r="59" spans="1:26" ht="24" customHeight="1">
      <c r="A59" s="268" t="s">
        <v>427</v>
      </c>
      <c r="B59" s="268"/>
      <c r="C59" s="268"/>
      <c r="D59" s="268"/>
      <c r="E59" s="268"/>
      <c r="F59" s="268"/>
      <c r="G59" s="86">
        <v>51</v>
      </c>
      <c r="H59" s="90">
        <f>SUM(H39:H58)</f>
        <v>159471378</v>
      </c>
      <c r="I59" s="90">
        <f t="shared" ref="I59:Z59" si="19">SUM(I39:I58)</f>
        <v>2174785</v>
      </c>
      <c r="J59" s="90">
        <f t="shared" si="19"/>
        <v>9325953</v>
      </c>
      <c r="K59" s="90">
        <f t="shared" si="19"/>
        <v>5871715</v>
      </c>
      <c r="L59" s="90">
        <f t="shared" si="19"/>
        <v>1871715</v>
      </c>
      <c r="M59" s="90">
        <f t="shared" si="19"/>
        <v>34899714</v>
      </c>
      <c r="N59" s="90">
        <f t="shared" si="19"/>
        <v>22021063</v>
      </c>
      <c r="O59" s="90">
        <f t="shared" si="19"/>
        <v>0</v>
      </c>
      <c r="P59" s="90">
        <f t="shared" si="19"/>
        <v>0</v>
      </c>
      <c r="Q59" s="90">
        <f t="shared" si="19"/>
        <v>0</v>
      </c>
      <c r="R59" s="90">
        <f t="shared" si="19"/>
        <v>0</v>
      </c>
      <c r="S59" s="90">
        <f t="shared" si="19"/>
        <v>0</v>
      </c>
      <c r="T59" s="90">
        <f t="shared" si="19"/>
        <v>0</v>
      </c>
      <c r="U59" s="90">
        <f t="shared" si="19"/>
        <v>0</v>
      </c>
      <c r="V59" s="90">
        <f t="shared" si="19"/>
        <v>29538507</v>
      </c>
      <c r="W59" s="90">
        <f t="shared" si="19"/>
        <v>80142080</v>
      </c>
      <c r="X59" s="90">
        <f>SUM(X39:X58)</f>
        <v>341573480</v>
      </c>
      <c r="Y59" s="90">
        <f t="shared" si="19"/>
        <v>0</v>
      </c>
      <c r="Z59" s="90">
        <f t="shared" si="19"/>
        <v>341573480</v>
      </c>
    </row>
    <row r="60" spans="1:26">
      <c r="A60" s="275" t="s">
        <v>419</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31.5" customHeight="1">
      <c r="A61" s="279" t="s">
        <v>428</v>
      </c>
      <c r="B61" s="279"/>
      <c r="C61" s="279"/>
      <c r="D61" s="279"/>
      <c r="E61" s="279"/>
      <c r="F61" s="279"/>
      <c r="G61" s="86">
        <v>52</v>
      </c>
      <c r="H61" s="90">
        <f>SUM(H41:H49)</f>
        <v>0</v>
      </c>
      <c r="I61" s="90">
        <f t="shared" ref="I61:Z61" si="20">SUM(I41:I49)</f>
        <v>1101609</v>
      </c>
      <c r="J61" s="90">
        <f t="shared" si="20"/>
        <v>0</v>
      </c>
      <c r="K61" s="90">
        <f t="shared" si="20"/>
        <v>0</v>
      </c>
      <c r="L61" s="90">
        <f t="shared" si="20"/>
        <v>0</v>
      </c>
      <c r="M61" s="90">
        <f t="shared" si="20"/>
        <v>0</v>
      </c>
      <c r="N61" s="90">
        <f t="shared" si="20"/>
        <v>0</v>
      </c>
      <c r="O61" s="90">
        <f t="shared" si="20"/>
        <v>0</v>
      </c>
      <c r="P61" s="90">
        <f t="shared" si="20"/>
        <v>0</v>
      </c>
      <c r="Q61" s="90">
        <f t="shared" si="20"/>
        <v>0</v>
      </c>
      <c r="R61" s="90">
        <f t="shared" si="20"/>
        <v>0</v>
      </c>
      <c r="S61" s="90">
        <f t="shared" si="20"/>
        <v>0</v>
      </c>
      <c r="T61" s="90">
        <f t="shared" si="20"/>
        <v>0</v>
      </c>
      <c r="U61" s="90">
        <f t="shared" ref="U61" si="21">SUM(U41:U49)</f>
        <v>0</v>
      </c>
      <c r="V61" s="90">
        <f t="shared" si="20"/>
        <v>0</v>
      </c>
      <c r="W61" s="90">
        <f t="shared" si="20"/>
        <v>0</v>
      </c>
      <c r="X61" s="90">
        <f>SUM(X41:X49)</f>
        <v>1101609</v>
      </c>
      <c r="Y61" s="90">
        <f t="shared" si="20"/>
        <v>0</v>
      </c>
      <c r="Z61" s="90">
        <f t="shared" si="20"/>
        <v>1101609</v>
      </c>
    </row>
    <row r="62" spans="1:26" ht="27.75" customHeight="1">
      <c r="A62" s="279" t="s">
        <v>429</v>
      </c>
      <c r="B62" s="279"/>
      <c r="C62" s="279"/>
      <c r="D62" s="279"/>
      <c r="E62" s="279"/>
      <c r="F62" s="279"/>
      <c r="G62" s="86">
        <v>53</v>
      </c>
      <c r="H62" s="90">
        <f>H40+H61</f>
        <v>0</v>
      </c>
      <c r="I62" s="90">
        <f t="shared" ref="I62:Z62" si="22">I40+I61</f>
        <v>1101609</v>
      </c>
      <c r="J62" s="90">
        <f t="shared" si="22"/>
        <v>0</v>
      </c>
      <c r="K62" s="90">
        <f t="shared" si="22"/>
        <v>0</v>
      </c>
      <c r="L62" s="90">
        <f t="shared" si="22"/>
        <v>0</v>
      </c>
      <c r="M62" s="90">
        <f t="shared" si="22"/>
        <v>0</v>
      </c>
      <c r="N62" s="90">
        <f t="shared" si="22"/>
        <v>0</v>
      </c>
      <c r="O62" s="90">
        <f t="shared" si="22"/>
        <v>0</v>
      </c>
      <c r="P62" s="90">
        <f t="shared" si="22"/>
        <v>0</v>
      </c>
      <c r="Q62" s="90">
        <f t="shared" si="22"/>
        <v>0</v>
      </c>
      <c r="R62" s="90">
        <f t="shared" si="22"/>
        <v>0</v>
      </c>
      <c r="S62" s="90">
        <f t="shared" si="22"/>
        <v>0</v>
      </c>
      <c r="T62" s="90">
        <f t="shared" si="22"/>
        <v>0</v>
      </c>
      <c r="U62" s="90">
        <f t="shared" ref="U62" si="23">U40+U61</f>
        <v>0</v>
      </c>
      <c r="V62" s="90">
        <f t="shared" si="22"/>
        <v>0</v>
      </c>
      <c r="W62" s="90">
        <f t="shared" si="22"/>
        <v>80142080</v>
      </c>
      <c r="X62" s="90">
        <f>X40+X61</f>
        <v>81243689</v>
      </c>
      <c r="Y62" s="90">
        <f t="shared" si="22"/>
        <v>0</v>
      </c>
      <c r="Z62" s="90">
        <f t="shared" si="22"/>
        <v>81243689</v>
      </c>
    </row>
    <row r="63" spans="1:26" ht="29.25" customHeight="1">
      <c r="A63" s="279" t="s">
        <v>430</v>
      </c>
      <c r="B63" s="279"/>
      <c r="C63" s="279"/>
      <c r="D63" s="279"/>
      <c r="E63" s="279"/>
      <c r="F63" s="279"/>
      <c r="G63" s="86">
        <v>54</v>
      </c>
      <c r="H63" s="90">
        <f>SUM(H50:H58)</f>
        <v>0</v>
      </c>
      <c r="I63" s="90">
        <f t="shared" ref="I63:Z63" si="24">SUM(I50:I58)</f>
        <v>0</v>
      </c>
      <c r="J63" s="90">
        <f t="shared" si="24"/>
        <v>0</v>
      </c>
      <c r="K63" s="90">
        <f t="shared" si="24"/>
        <v>-126835</v>
      </c>
      <c r="L63" s="90">
        <f t="shared" si="24"/>
        <v>-126835</v>
      </c>
      <c r="M63" s="90">
        <f t="shared" si="24"/>
        <v>0</v>
      </c>
      <c r="N63" s="90">
        <f t="shared" si="24"/>
        <v>1572697</v>
      </c>
      <c r="O63" s="90">
        <f t="shared" si="24"/>
        <v>0</v>
      </c>
      <c r="P63" s="90">
        <f t="shared" si="24"/>
        <v>0</v>
      </c>
      <c r="Q63" s="90">
        <f t="shared" si="24"/>
        <v>0</v>
      </c>
      <c r="R63" s="90">
        <f t="shared" si="24"/>
        <v>0</v>
      </c>
      <c r="S63" s="90">
        <f t="shared" si="24"/>
        <v>0</v>
      </c>
      <c r="T63" s="90">
        <f t="shared" si="24"/>
        <v>0</v>
      </c>
      <c r="U63" s="90">
        <f t="shared" ref="U63" si="25">SUM(U50:U58)</f>
        <v>0</v>
      </c>
      <c r="V63" s="90">
        <f t="shared" si="24"/>
        <v>23097479</v>
      </c>
      <c r="W63" s="90">
        <f t="shared" si="24"/>
        <v>-31453933</v>
      </c>
      <c r="X63" s="90">
        <f>SUM(X50:X58)</f>
        <v>-6783757</v>
      </c>
      <c r="Y63" s="90">
        <f t="shared" si="24"/>
        <v>0</v>
      </c>
      <c r="Z63" s="90">
        <f t="shared" si="24"/>
        <v>-6783757</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C1D44-9C9B-42E7-AD92-4ED131632BDC}">
  <dimension ref="A1:G158"/>
  <sheetViews>
    <sheetView tabSelected="1" topLeftCell="A128" zoomScale="85" zoomScaleNormal="85" workbookViewId="0">
      <selection activeCell="F136" sqref="F136"/>
    </sheetView>
  </sheetViews>
  <sheetFormatPr defaultRowHeight="12.75"/>
  <cols>
    <col min="1" max="1" width="81" style="117" bestFit="1" customWidth="1"/>
    <col min="2" max="2" width="11.7109375" style="117" bestFit="1" customWidth="1"/>
    <col min="3" max="3" width="3.85546875" style="117" customWidth="1"/>
    <col min="4" max="4" width="11.7109375" style="117" bestFit="1" customWidth="1"/>
    <col min="5" max="5" width="4" style="117" customWidth="1"/>
    <col min="6" max="6" width="14.5703125" style="117" bestFit="1" customWidth="1"/>
    <col min="7" max="7" width="106.28515625" style="116" customWidth="1"/>
    <col min="8" max="16384" width="9.140625" style="115"/>
  </cols>
  <sheetData>
    <row r="1" spans="1:7">
      <c r="A1" s="147" t="s">
        <v>554</v>
      </c>
      <c r="B1" s="146"/>
      <c r="C1" s="146"/>
      <c r="D1" s="146"/>
      <c r="E1" s="146"/>
      <c r="F1" s="146"/>
      <c r="G1" s="145"/>
    </row>
    <row r="2" spans="1:7">
      <c r="B2" s="146"/>
      <c r="C2" s="146"/>
      <c r="D2" s="146"/>
      <c r="E2" s="146"/>
      <c r="F2" s="146"/>
      <c r="G2" s="145"/>
    </row>
    <row r="3" spans="1:7">
      <c r="A3" s="147" t="s">
        <v>553</v>
      </c>
      <c r="B3" s="146"/>
      <c r="C3" s="146"/>
      <c r="D3" s="146"/>
      <c r="E3" s="146"/>
      <c r="F3" s="146"/>
      <c r="G3" s="145"/>
    </row>
    <row r="4" spans="1:7">
      <c r="A4" s="117" t="s">
        <v>552</v>
      </c>
      <c r="B4" s="146"/>
      <c r="C4" s="146"/>
      <c r="D4" s="146"/>
      <c r="E4" s="146"/>
      <c r="F4" s="146"/>
      <c r="G4" s="145"/>
    </row>
    <row r="5" spans="1:7">
      <c r="B5" s="146"/>
      <c r="C5" s="146"/>
      <c r="D5" s="146"/>
      <c r="E5" s="146"/>
      <c r="F5" s="146"/>
      <c r="G5" s="145"/>
    </row>
    <row r="6" spans="1:7">
      <c r="A6" s="147" t="s">
        <v>551</v>
      </c>
      <c r="B6" s="146"/>
      <c r="C6" s="146"/>
      <c r="D6" s="146"/>
      <c r="E6" s="146"/>
      <c r="F6" s="146"/>
      <c r="G6" s="145"/>
    </row>
    <row r="7" spans="1:7">
      <c r="A7" s="146"/>
      <c r="B7" s="146"/>
      <c r="C7" s="146"/>
      <c r="D7" s="146"/>
      <c r="E7" s="146"/>
      <c r="F7" s="146"/>
      <c r="G7" s="145"/>
    </row>
    <row r="8" spans="1:7">
      <c r="A8" s="144" t="s">
        <v>550</v>
      </c>
      <c r="B8" s="138"/>
      <c r="C8" s="138"/>
      <c r="D8" s="138"/>
      <c r="E8" s="138"/>
      <c r="F8" s="138"/>
      <c r="G8" s="142"/>
    </row>
    <row r="9" spans="1:7">
      <c r="A9" s="143"/>
      <c r="B9" s="138"/>
      <c r="C9" s="138"/>
      <c r="D9" s="138"/>
      <c r="E9" s="138"/>
      <c r="F9" s="138"/>
      <c r="G9" s="142"/>
    </row>
    <row r="10" spans="1:7">
      <c r="A10" s="148" t="s">
        <v>549</v>
      </c>
      <c r="B10" s="148"/>
      <c r="C10" s="148"/>
      <c r="D10" s="148"/>
      <c r="E10" s="148"/>
      <c r="F10" s="148"/>
      <c r="G10" s="148"/>
    </row>
    <row r="11" spans="1:7">
      <c r="A11" s="141"/>
      <c r="B11" s="141"/>
      <c r="C11" s="141"/>
      <c r="D11" s="141"/>
      <c r="E11" s="141"/>
      <c r="F11" s="141"/>
      <c r="G11" s="140"/>
    </row>
    <row r="12" spans="1:7">
      <c r="A12" s="129" t="s">
        <v>473</v>
      </c>
      <c r="B12" s="139" t="s">
        <v>463</v>
      </c>
      <c r="C12" s="138"/>
      <c r="D12" s="139" t="s">
        <v>472</v>
      </c>
      <c r="E12" s="138"/>
      <c r="F12" s="139" t="s">
        <v>471</v>
      </c>
      <c r="G12" s="127" t="s">
        <v>470</v>
      </c>
    </row>
    <row r="13" spans="1:7">
      <c r="A13" s="125"/>
      <c r="B13" s="138"/>
      <c r="C13" s="138"/>
      <c r="D13" s="138"/>
      <c r="E13" s="138"/>
      <c r="F13" s="138"/>
      <c r="G13" s="126"/>
    </row>
    <row r="14" spans="1:7">
      <c r="A14" s="125" t="s">
        <v>548</v>
      </c>
      <c r="B14" s="112">
        <v>74500</v>
      </c>
      <c r="C14" s="124"/>
      <c r="D14" s="123">
        <v>13714</v>
      </c>
      <c r="E14" s="124"/>
      <c r="F14" s="123">
        <f>B14-D14</f>
        <v>60786</v>
      </c>
      <c r="G14" s="149" t="s">
        <v>547</v>
      </c>
    </row>
    <row r="15" spans="1:7">
      <c r="A15" s="125" t="s">
        <v>546</v>
      </c>
      <c r="B15" s="112">
        <v>0</v>
      </c>
      <c r="C15" s="124"/>
      <c r="D15" s="123">
        <v>59723</v>
      </c>
      <c r="E15" s="124"/>
      <c r="F15" s="123">
        <f>B15-D15</f>
        <v>-59723</v>
      </c>
      <c r="G15" s="149"/>
    </row>
    <row r="16" spans="1:7" ht="13.5" thickBot="1">
      <c r="A16" s="137" t="s">
        <v>545</v>
      </c>
      <c r="B16" s="112">
        <v>0</v>
      </c>
      <c r="C16" s="124"/>
      <c r="D16" s="123">
        <v>1063</v>
      </c>
      <c r="E16" s="124"/>
      <c r="F16" s="123">
        <f>B16-D16</f>
        <v>-1063</v>
      </c>
      <c r="G16" s="150"/>
    </row>
    <row r="17" spans="1:7">
      <c r="A17" s="129" t="s">
        <v>464</v>
      </c>
      <c r="B17" s="120">
        <f>SUM(B14:B16)</f>
        <v>74500</v>
      </c>
      <c r="C17" s="133"/>
      <c r="D17" s="120">
        <f>SUM(D14:D16)</f>
        <v>74500</v>
      </c>
      <c r="E17" s="133"/>
      <c r="F17" s="135">
        <f>SUM(F14:F16)</f>
        <v>0</v>
      </c>
      <c r="G17" s="126"/>
    </row>
    <row r="18" spans="1:7">
      <c r="A18" s="129"/>
      <c r="B18" s="128"/>
      <c r="C18" s="132"/>
      <c r="D18" s="128"/>
      <c r="E18" s="132"/>
      <c r="F18" s="134"/>
      <c r="G18" s="126"/>
    </row>
    <row r="19" spans="1:7">
      <c r="A19" s="125"/>
      <c r="B19" s="124"/>
      <c r="C19" s="124"/>
      <c r="D19" s="124"/>
      <c r="E19" s="124"/>
      <c r="F19" s="124"/>
      <c r="G19" s="126"/>
    </row>
    <row r="20" spans="1:7">
      <c r="A20" s="129" t="s">
        <v>473</v>
      </c>
      <c r="B20" s="128" t="s">
        <v>463</v>
      </c>
      <c r="C20" s="124"/>
      <c r="D20" s="128" t="s">
        <v>472</v>
      </c>
      <c r="E20" s="124"/>
      <c r="F20" s="128" t="s">
        <v>471</v>
      </c>
      <c r="G20" s="127" t="s">
        <v>470</v>
      </c>
    </row>
    <row r="21" spans="1:7">
      <c r="A21" s="125" t="s">
        <v>544</v>
      </c>
      <c r="B21" s="123">
        <v>2243</v>
      </c>
      <c r="C21" s="124"/>
      <c r="D21" s="112">
        <v>0</v>
      </c>
      <c r="E21" s="136"/>
      <c r="F21" s="123">
        <f>B21-D21</f>
        <v>2243</v>
      </c>
      <c r="G21" s="149" t="s">
        <v>543</v>
      </c>
    </row>
    <row r="22" spans="1:7" ht="12.75" customHeight="1">
      <c r="A22" s="125" t="s">
        <v>542</v>
      </c>
      <c r="B22" s="123">
        <v>773</v>
      </c>
      <c r="C22" s="124"/>
      <c r="D22" s="112">
        <v>0</v>
      </c>
      <c r="E22" s="136"/>
      <c r="F22" s="123">
        <f>B22-D22</f>
        <v>773</v>
      </c>
      <c r="G22" s="149"/>
    </row>
    <row r="23" spans="1:7" ht="13.5" thickBot="1">
      <c r="A23" s="125" t="s">
        <v>541</v>
      </c>
      <c r="B23" s="112">
        <v>0</v>
      </c>
      <c r="C23" s="124"/>
      <c r="D23" s="123">
        <v>3016</v>
      </c>
      <c r="E23" s="136"/>
      <c r="F23" s="123">
        <f>B23-D23</f>
        <v>-3016</v>
      </c>
      <c r="G23" s="150"/>
    </row>
    <row r="24" spans="1:7">
      <c r="A24" s="122" t="s">
        <v>464</v>
      </c>
      <c r="B24" s="120">
        <f>SUM(B21:B23)</f>
        <v>3016</v>
      </c>
      <c r="C24" s="120">
        <f>SUM(C21:C23)</f>
        <v>0</v>
      </c>
      <c r="D24" s="120">
        <f>SUM(D21:D23)</f>
        <v>3016</v>
      </c>
      <c r="E24" s="133"/>
      <c r="F24" s="135">
        <f>SUM(F21:F23)</f>
        <v>0</v>
      </c>
      <c r="G24" s="130"/>
    </row>
    <row r="25" spans="1:7">
      <c r="A25" s="125"/>
      <c r="B25" s="124"/>
      <c r="C25" s="124"/>
      <c r="D25" s="124"/>
      <c r="E25" s="124"/>
      <c r="F25" s="124"/>
      <c r="G25" s="126"/>
    </row>
    <row r="26" spans="1:7">
      <c r="A26" s="125"/>
      <c r="B26" s="124"/>
      <c r="C26" s="124"/>
      <c r="D26" s="124"/>
      <c r="E26" s="124"/>
      <c r="F26" s="124"/>
      <c r="G26" s="126"/>
    </row>
    <row r="27" spans="1:7">
      <c r="A27" s="129" t="s">
        <v>473</v>
      </c>
      <c r="B27" s="128" t="s">
        <v>463</v>
      </c>
      <c r="C27" s="124"/>
      <c r="D27" s="128" t="s">
        <v>472</v>
      </c>
      <c r="E27" s="124"/>
      <c r="F27" s="128" t="s">
        <v>471</v>
      </c>
      <c r="G27" s="127" t="s">
        <v>470</v>
      </c>
    </row>
    <row r="28" spans="1:7">
      <c r="A28" s="125" t="s">
        <v>540</v>
      </c>
      <c r="B28" s="123">
        <v>6420</v>
      </c>
      <c r="C28" s="124"/>
      <c r="D28" s="112">
        <v>0</v>
      </c>
      <c r="E28" s="136"/>
      <c r="F28" s="123">
        <f>B28-D28</f>
        <v>6420</v>
      </c>
      <c r="G28" s="149" t="s">
        <v>539</v>
      </c>
    </row>
    <row r="29" spans="1:7">
      <c r="A29" s="125" t="s">
        <v>538</v>
      </c>
      <c r="B29" s="123">
        <v>30</v>
      </c>
      <c r="C29" s="124"/>
      <c r="D29" s="112">
        <v>0</v>
      </c>
      <c r="E29" s="136"/>
      <c r="F29" s="123">
        <f>B29-D29</f>
        <v>30</v>
      </c>
      <c r="G29" s="149"/>
    </row>
    <row r="30" spans="1:7">
      <c r="A30" s="125" t="s">
        <v>537</v>
      </c>
      <c r="B30" s="123">
        <v>588</v>
      </c>
      <c r="C30" s="124"/>
      <c r="D30" s="112">
        <v>0</v>
      </c>
      <c r="E30" s="136"/>
      <c r="F30" s="123">
        <f>B30-D30</f>
        <v>588</v>
      </c>
      <c r="G30" s="149"/>
    </row>
    <row r="31" spans="1:7" ht="13.5" thickBot="1">
      <c r="A31" s="125" t="s">
        <v>536</v>
      </c>
      <c r="B31" s="112">
        <v>0</v>
      </c>
      <c r="C31" s="124"/>
      <c r="D31" s="123">
        <v>7038</v>
      </c>
      <c r="E31" s="136"/>
      <c r="F31" s="123">
        <f>B31-D31</f>
        <v>-7038</v>
      </c>
      <c r="G31" s="149"/>
    </row>
    <row r="32" spans="1:7">
      <c r="A32" s="122" t="s">
        <v>464</v>
      </c>
      <c r="B32" s="120">
        <f>SUM(B28:B31)</f>
        <v>7038</v>
      </c>
      <c r="C32" s="133"/>
      <c r="D32" s="120">
        <f>SUM(D28:D31)</f>
        <v>7038</v>
      </c>
      <c r="E32" s="133"/>
      <c r="F32" s="135">
        <f>SUM(F28:F31)</f>
        <v>0</v>
      </c>
      <c r="G32" s="130"/>
    </row>
    <row r="33" spans="1:7">
      <c r="A33" s="129"/>
      <c r="B33" s="128"/>
      <c r="C33" s="132"/>
      <c r="D33" s="128"/>
      <c r="E33" s="132"/>
      <c r="F33" s="134"/>
      <c r="G33" s="126"/>
    </row>
    <row r="34" spans="1:7">
      <c r="A34" s="125"/>
      <c r="B34" s="132"/>
      <c r="C34" s="132"/>
      <c r="D34" s="132"/>
      <c r="E34" s="132"/>
      <c r="F34" s="132"/>
      <c r="G34" s="126"/>
    </row>
    <row r="35" spans="1:7">
      <c r="A35" s="129" t="s">
        <v>473</v>
      </c>
      <c r="B35" s="128" t="s">
        <v>463</v>
      </c>
      <c r="C35" s="124"/>
      <c r="D35" s="128" t="s">
        <v>472</v>
      </c>
      <c r="E35" s="124"/>
      <c r="F35" s="128" t="s">
        <v>471</v>
      </c>
      <c r="G35" s="127" t="s">
        <v>470</v>
      </c>
    </row>
    <row r="36" spans="1:7">
      <c r="A36" s="125" t="s">
        <v>535</v>
      </c>
      <c r="B36" s="123">
        <v>4023</v>
      </c>
      <c r="C36" s="124"/>
      <c r="D36" s="128"/>
      <c r="E36" s="124"/>
      <c r="F36" s="123">
        <f>B36-D36</f>
        <v>4023</v>
      </c>
      <c r="G36" s="149" t="s">
        <v>534</v>
      </c>
    </row>
    <row r="37" spans="1:7">
      <c r="A37" s="125" t="s">
        <v>533</v>
      </c>
      <c r="B37" s="112">
        <v>0</v>
      </c>
      <c r="C37" s="124"/>
      <c r="D37" s="123">
        <v>3461</v>
      </c>
      <c r="E37" s="124"/>
      <c r="F37" s="123">
        <f>B37-D37</f>
        <v>-3461</v>
      </c>
      <c r="G37" s="149"/>
    </row>
    <row r="38" spans="1:7" ht="13.5" thickBot="1">
      <c r="A38" s="125" t="s">
        <v>532</v>
      </c>
      <c r="B38" s="112">
        <v>0</v>
      </c>
      <c r="C38" s="124"/>
      <c r="D38" s="123">
        <v>562</v>
      </c>
      <c r="E38" s="124"/>
      <c r="F38" s="113">
        <f>B38-D38</f>
        <v>-562</v>
      </c>
      <c r="G38" s="151"/>
    </row>
    <row r="39" spans="1:7">
      <c r="A39" s="122" t="s">
        <v>464</v>
      </c>
      <c r="B39" s="120">
        <f>SUM(B36:B38)</f>
        <v>4023</v>
      </c>
      <c r="C39" s="133"/>
      <c r="D39" s="120">
        <f>SUM(D36:D38)</f>
        <v>4023</v>
      </c>
      <c r="E39" s="120"/>
      <c r="F39" s="120">
        <f>SUM(F36:F38)</f>
        <v>0</v>
      </c>
      <c r="G39" s="126"/>
    </row>
    <row r="40" spans="1:7">
      <c r="A40" s="129"/>
      <c r="B40" s="128"/>
      <c r="C40" s="132"/>
      <c r="D40" s="128"/>
      <c r="E40" s="132"/>
      <c r="F40" s="114"/>
      <c r="G40" s="126"/>
    </row>
    <row r="41" spans="1:7">
      <c r="A41" s="125"/>
      <c r="B41" s="124"/>
      <c r="C41" s="124"/>
      <c r="D41" s="124"/>
      <c r="E41" s="124"/>
      <c r="F41" s="124"/>
      <c r="G41" s="126"/>
    </row>
    <row r="42" spans="1:7">
      <c r="A42" s="129" t="s">
        <v>473</v>
      </c>
      <c r="B42" s="128" t="s">
        <v>463</v>
      </c>
      <c r="C42" s="124"/>
      <c r="D42" s="128" t="s">
        <v>472</v>
      </c>
      <c r="E42" s="124"/>
      <c r="F42" s="128" t="s">
        <v>471</v>
      </c>
      <c r="G42" s="127" t="s">
        <v>470</v>
      </c>
    </row>
    <row r="43" spans="1:7">
      <c r="A43" s="125" t="s">
        <v>531</v>
      </c>
      <c r="B43" s="123">
        <v>162592</v>
      </c>
      <c r="C43" s="124"/>
      <c r="D43" s="112">
        <v>0</v>
      </c>
      <c r="E43" s="124"/>
      <c r="F43" s="123">
        <f>B43-D43</f>
        <v>162592</v>
      </c>
      <c r="G43" s="149" t="s">
        <v>530</v>
      </c>
    </row>
    <row r="44" spans="1:7">
      <c r="A44" s="280" t="s">
        <v>556</v>
      </c>
      <c r="B44" s="123">
        <v>1847</v>
      </c>
      <c r="C44" s="124"/>
      <c r="D44" s="112">
        <v>0</v>
      </c>
      <c r="E44" s="124"/>
      <c r="F44" s="123">
        <f>B44-D44</f>
        <v>1847</v>
      </c>
      <c r="G44" s="149"/>
    </row>
    <row r="45" spans="1:7">
      <c r="A45" s="125" t="s">
        <v>529</v>
      </c>
      <c r="B45" s="112">
        <v>0</v>
      </c>
      <c r="C45" s="124"/>
      <c r="D45" s="123">
        <v>144308</v>
      </c>
      <c r="E45" s="124"/>
      <c r="F45" s="123">
        <f>B45-D45</f>
        <v>-144308</v>
      </c>
      <c r="G45" s="149"/>
    </row>
    <row r="46" spans="1:7">
      <c r="A46" s="125" t="s">
        <v>528</v>
      </c>
      <c r="B46" s="112">
        <v>0</v>
      </c>
      <c r="C46" s="124"/>
      <c r="D46" s="123">
        <v>18041</v>
      </c>
      <c r="E46" s="124"/>
      <c r="F46" s="123">
        <f>B46-D46</f>
        <v>-18041</v>
      </c>
      <c r="G46" s="149"/>
    </row>
    <row r="47" spans="1:7" ht="13.5" thickBot="1">
      <c r="A47" s="125" t="s">
        <v>527</v>
      </c>
      <c r="B47" s="112">
        <v>0</v>
      </c>
      <c r="C47" s="124"/>
      <c r="D47" s="123">
        <v>1395</v>
      </c>
      <c r="E47" s="124"/>
      <c r="F47" s="131">
        <f>B47-D47</f>
        <v>-1395</v>
      </c>
      <c r="G47" s="150"/>
    </row>
    <row r="48" spans="1:7">
      <c r="A48" s="122" t="s">
        <v>464</v>
      </c>
      <c r="B48" s="120">
        <f>SUM(B43:B47)</f>
        <v>164439</v>
      </c>
      <c r="C48" s="120"/>
      <c r="D48" s="120">
        <f>SUM(D43:D47)</f>
        <v>163744</v>
      </c>
      <c r="E48" s="120"/>
      <c r="F48" s="120">
        <f>SUM(F43:F47)</f>
        <v>695</v>
      </c>
      <c r="G48" s="126"/>
    </row>
    <row r="49" spans="1:7">
      <c r="A49" s="129"/>
      <c r="B49" s="128"/>
      <c r="C49" s="132"/>
      <c r="D49" s="128"/>
      <c r="E49" s="132"/>
      <c r="F49" s="114"/>
      <c r="G49" s="126"/>
    </row>
    <row r="50" spans="1:7">
      <c r="A50" s="125"/>
      <c r="B50" s="124"/>
      <c r="C50" s="124"/>
      <c r="D50" s="124"/>
      <c r="E50" s="124"/>
      <c r="F50" s="124"/>
      <c r="G50" s="126"/>
    </row>
    <row r="51" spans="1:7">
      <c r="A51" s="129" t="s">
        <v>473</v>
      </c>
      <c r="B51" s="128" t="s">
        <v>463</v>
      </c>
      <c r="C51" s="124"/>
      <c r="D51" s="128" t="s">
        <v>472</v>
      </c>
      <c r="E51" s="124"/>
      <c r="F51" s="128" t="s">
        <v>471</v>
      </c>
      <c r="G51" s="127" t="s">
        <v>470</v>
      </c>
    </row>
    <row r="52" spans="1:7" ht="24.75" customHeight="1">
      <c r="A52" s="125" t="s">
        <v>526</v>
      </c>
      <c r="B52" s="112">
        <v>19768</v>
      </c>
      <c r="C52" s="124"/>
      <c r="D52" s="112">
        <v>0</v>
      </c>
      <c r="E52" s="112"/>
      <c r="F52" s="123">
        <f>B52-D52</f>
        <v>19768</v>
      </c>
      <c r="G52" s="149" t="s">
        <v>525</v>
      </c>
    </row>
    <row r="53" spans="1:7" ht="24.75" customHeight="1" thickBot="1">
      <c r="A53" s="125" t="s">
        <v>524</v>
      </c>
      <c r="B53" s="112">
        <v>0</v>
      </c>
      <c r="C53" s="124"/>
      <c r="D53" s="123">
        <v>20463</v>
      </c>
      <c r="E53" s="124"/>
      <c r="F53" s="131">
        <f>B53-D53</f>
        <v>-20463</v>
      </c>
      <c r="G53" s="151"/>
    </row>
    <row r="54" spans="1:7">
      <c r="A54" s="122" t="s">
        <v>464</v>
      </c>
      <c r="B54" s="120">
        <f>SUM(B52:B53)</f>
        <v>19768</v>
      </c>
      <c r="C54" s="120"/>
      <c r="D54" s="120">
        <f>SUM(D52:D53)</f>
        <v>20463</v>
      </c>
      <c r="E54" s="120"/>
      <c r="F54" s="120">
        <f>SUM(F52:F53)</f>
        <v>-695</v>
      </c>
      <c r="G54" s="126"/>
    </row>
    <row r="55" spans="1:7">
      <c r="A55" s="129"/>
      <c r="B55" s="128"/>
      <c r="C55" s="132"/>
      <c r="D55" s="128"/>
      <c r="E55" s="132"/>
      <c r="F55" s="114"/>
      <c r="G55" s="126"/>
    </row>
    <row r="56" spans="1:7">
      <c r="A56" s="125"/>
      <c r="B56" s="124"/>
      <c r="C56" s="124"/>
      <c r="D56" s="124"/>
      <c r="E56" s="124"/>
      <c r="F56" s="124"/>
      <c r="G56" s="126"/>
    </row>
    <row r="57" spans="1:7">
      <c r="A57" s="129" t="s">
        <v>473</v>
      </c>
      <c r="B57" s="128" t="s">
        <v>463</v>
      </c>
      <c r="C57" s="124"/>
      <c r="D57" s="128" t="s">
        <v>472</v>
      </c>
      <c r="E57" s="124"/>
      <c r="F57" s="128" t="s">
        <v>471</v>
      </c>
      <c r="G57" s="127" t="s">
        <v>470</v>
      </c>
    </row>
    <row r="58" spans="1:7">
      <c r="A58" s="125" t="s">
        <v>523</v>
      </c>
      <c r="B58" s="123">
        <v>29539</v>
      </c>
      <c r="C58" s="124"/>
      <c r="D58" s="112">
        <v>0</v>
      </c>
      <c r="E58" s="124"/>
      <c r="F58" s="123">
        <f>B58-D58</f>
        <v>29539</v>
      </c>
      <c r="G58" s="149" t="s">
        <v>522</v>
      </c>
    </row>
    <row r="59" spans="1:7">
      <c r="A59" s="125" t="s">
        <v>521</v>
      </c>
      <c r="B59" s="123">
        <v>80142</v>
      </c>
      <c r="C59" s="124"/>
      <c r="D59" s="112">
        <v>0</v>
      </c>
      <c r="E59" s="124"/>
      <c r="F59" s="123">
        <f>B59-D59</f>
        <v>80142</v>
      </c>
      <c r="G59" s="149"/>
    </row>
    <row r="60" spans="1:7" ht="13.5" thickBot="1">
      <c r="A60" s="125" t="s">
        <v>520</v>
      </c>
      <c r="B60" s="112">
        <v>0</v>
      </c>
      <c r="C60" s="124"/>
      <c r="D60" s="123">
        <v>109681</v>
      </c>
      <c r="E60" s="124"/>
      <c r="F60" s="123">
        <f>B60-D60</f>
        <v>-109681</v>
      </c>
      <c r="G60" s="151"/>
    </row>
    <row r="61" spans="1:7">
      <c r="A61" s="122" t="s">
        <v>464</v>
      </c>
      <c r="B61" s="120">
        <f>SUM(B58:B60)</f>
        <v>109681</v>
      </c>
      <c r="C61" s="133"/>
      <c r="D61" s="120">
        <f>SUM(D58:D60)</f>
        <v>109681</v>
      </c>
      <c r="E61" s="133"/>
      <c r="F61" s="120">
        <f>B61-D61</f>
        <v>0</v>
      </c>
      <c r="G61" s="126"/>
    </row>
    <row r="62" spans="1:7">
      <c r="A62" s="129"/>
      <c r="B62" s="128"/>
      <c r="C62" s="132"/>
      <c r="D62" s="128"/>
      <c r="E62" s="132"/>
      <c r="F62" s="128"/>
      <c r="G62" s="126"/>
    </row>
    <row r="63" spans="1:7">
      <c r="A63" s="125"/>
      <c r="B63" s="124"/>
      <c r="C63" s="124"/>
      <c r="D63" s="124"/>
      <c r="E63" s="124"/>
      <c r="F63" s="124"/>
      <c r="G63" s="126"/>
    </row>
    <row r="64" spans="1:7">
      <c r="A64" s="129" t="s">
        <v>473</v>
      </c>
      <c r="B64" s="128" t="s">
        <v>463</v>
      </c>
      <c r="C64" s="124"/>
      <c r="D64" s="128" t="s">
        <v>472</v>
      </c>
      <c r="E64" s="124"/>
      <c r="F64" s="128" t="s">
        <v>471</v>
      </c>
      <c r="G64" s="127" t="s">
        <v>470</v>
      </c>
    </row>
    <row r="65" spans="1:7" ht="22.5" customHeight="1">
      <c r="A65" s="125" t="s">
        <v>519</v>
      </c>
      <c r="B65" s="112">
        <v>2572</v>
      </c>
      <c r="C65" s="124"/>
      <c r="D65" s="112"/>
      <c r="E65" s="112"/>
      <c r="F65" s="123">
        <f>B65-D65</f>
        <v>2572</v>
      </c>
      <c r="G65" s="149" t="s">
        <v>516</v>
      </c>
    </row>
    <row r="66" spans="1:7" ht="22.5" customHeight="1" thickBot="1">
      <c r="A66" s="125" t="s">
        <v>518</v>
      </c>
      <c r="B66" s="112"/>
      <c r="C66" s="124"/>
      <c r="D66" s="123">
        <v>2453</v>
      </c>
      <c r="E66" s="124"/>
      <c r="F66" s="131">
        <f>B66-D66</f>
        <v>-2453</v>
      </c>
      <c r="G66" s="151"/>
    </row>
    <row r="67" spans="1:7">
      <c r="A67" s="122" t="s">
        <v>464</v>
      </c>
      <c r="B67" s="120">
        <f>SUM(B65:B66)</f>
        <v>2572</v>
      </c>
      <c r="C67" s="120">
        <f>SUM(C65:C66)</f>
        <v>0</v>
      </c>
      <c r="D67" s="120">
        <f>SUM(D65:D66)</f>
        <v>2453</v>
      </c>
      <c r="E67" s="120">
        <f>SUM(E65:E66)</f>
        <v>0</v>
      </c>
      <c r="F67" s="120">
        <f>SUM(F65:F66)</f>
        <v>119</v>
      </c>
      <c r="G67" s="126"/>
    </row>
    <row r="68" spans="1:7">
      <c r="A68" s="125"/>
      <c r="B68" s="124"/>
      <c r="C68" s="124"/>
      <c r="D68" s="124"/>
      <c r="E68" s="124"/>
      <c r="F68" s="124"/>
      <c r="G68" s="126"/>
    </row>
    <row r="69" spans="1:7">
      <c r="A69" s="125"/>
      <c r="B69" s="124"/>
      <c r="C69" s="124"/>
      <c r="D69" s="124"/>
      <c r="E69" s="124"/>
      <c r="F69" s="124"/>
      <c r="G69" s="126"/>
    </row>
    <row r="70" spans="1:7">
      <c r="A70" s="129" t="s">
        <v>473</v>
      </c>
      <c r="B70" s="128" t="s">
        <v>463</v>
      </c>
      <c r="C70" s="124"/>
      <c r="D70" s="128" t="s">
        <v>472</v>
      </c>
      <c r="E70" s="124"/>
      <c r="F70" s="128" t="s">
        <v>471</v>
      </c>
      <c r="G70" s="127" t="s">
        <v>470</v>
      </c>
    </row>
    <row r="71" spans="1:7">
      <c r="A71" s="125" t="s">
        <v>517</v>
      </c>
      <c r="B71" s="112">
        <v>303</v>
      </c>
      <c r="C71" s="124"/>
      <c r="D71" s="112"/>
      <c r="E71" s="112"/>
      <c r="F71" s="123">
        <f>B71-D71</f>
        <v>303</v>
      </c>
      <c r="G71" s="149" t="s">
        <v>516</v>
      </c>
    </row>
    <row r="72" spans="1:7" ht="25.5">
      <c r="A72" s="125" t="s">
        <v>515</v>
      </c>
      <c r="B72" s="112">
        <v>3724</v>
      </c>
      <c r="C72" s="124"/>
      <c r="D72" s="112"/>
      <c r="E72" s="112"/>
      <c r="F72" s="123">
        <f>B72-D72</f>
        <v>3724</v>
      </c>
      <c r="G72" s="149"/>
    </row>
    <row r="73" spans="1:7">
      <c r="A73" s="125" t="s">
        <v>495</v>
      </c>
      <c r="B73" s="112"/>
      <c r="C73" s="124"/>
      <c r="D73" s="112">
        <v>799</v>
      </c>
      <c r="E73" s="112"/>
      <c r="F73" s="123">
        <f>B73-D73</f>
        <v>-799</v>
      </c>
      <c r="G73" s="149"/>
    </row>
    <row r="74" spans="1:7" ht="13.5" thickBot="1">
      <c r="A74" s="125" t="s">
        <v>514</v>
      </c>
      <c r="B74" s="112"/>
      <c r="C74" s="124"/>
      <c r="D74" s="123">
        <v>3347</v>
      </c>
      <c r="E74" s="124"/>
      <c r="F74" s="131">
        <f>B74-D74</f>
        <v>-3347</v>
      </c>
      <c r="G74" s="151"/>
    </row>
    <row r="75" spans="1:7">
      <c r="A75" s="122" t="s">
        <v>464</v>
      </c>
      <c r="B75" s="120">
        <f>SUM(B71:B74)</f>
        <v>4027</v>
      </c>
      <c r="C75" s="120">
        <f>SUM(C71:C74)</f>
        <v>0</v>
      </c>
      <c r="D75" s="120">
        <f>SUM(D71:D74)</f>
        <v>4146</v>
      </c>
      <c r="E75" s="120">
        <f>SUM(E71:E74)</f>
        <v>0</v>
      </c>
      <c r="F75" s="120">
        <f>SUM(F71:F74)</f>
        <v>-119</v>
      </c>
      <c r="G75" s="126"/>
    </row>
    <row r="76" spans="1:7">
      <c r="A76" s="125"/>
      <c r="B76" s="124"/>
      <c r="C76" s="124"/>
      <c r="D76" s="124"/>
      <c r="E76" s="124"/>
      <c r="F76" s="124"/>
      <c r="G76" s="126"/>
    </row>
    <row r="77" spans="1:7">
      <c r="A77" s="125"/>
      <c r="B77" s="124"/>
      <c r="C77" s="124"/>
      <c r="D77" s="124"/>
      <c r="E77" s="124"/>
      <c r="F77" s="124"/>
      <c r="G77" s="126"/>
    </row>
    <row r="78" spans="1:7">
      <c r="A78" s="129" t="s">
        <v>473</v>
      </c>
      <c r="B78" s="128" t="s">
        <v>463</v>
      </c>
      <c r="C78" s="124"/>
      <c r="D78" s="128" t="s">
        <v>472</v>
      </c>
      <c r="E78" s="124"/>
      <c r="F78" s="128" t="s">
        <v>471</v>
      </c>
      <c r="G78" s="127" t="s">
        <v>470</v>
      </c>
    </row>
    <row r="79" spans="1:7">
      <c r="A79" s="125" t="s">
        <v>513</v>
      </c>
      <c r="B79" s="123">
        <v>20053</v>
      </c>
      <c r="C79" s="124"/>
      <c r="D79" s="112">
        <v>0</v>
      </c>
      <c r="E79" s="124"/>
      <c r="F79" s="123">
        <f t="shared" ref="F79:F90" si="0">B79-D79</f>
        <v>20053</v>
      </c>
      <c r="G79" s="149" t="s">
        <v>512</v>
      </c>
    </row>
    <row r="80" spans="1:7">
      <c r="A80" s="125" t="s">
        <v>511</v>
      </c>
      <c r="B80" s="123">
        <v>4606</v>
      </c>
      <c r="C80" s="124"/>
      <c r="D80" s="112">
        <v>0</v>
      </c>
      <c r="E80" s="124"/>
      <c r="F80" s="123">
        <f t="shared" si="0"/>
        <v>4606</v>
      </c>
      <c r="G80" s="149"/>
    </row>
    <row r="81" spans="1:7">
      <c r="A81" s="125" t="s">
        <v>510</v>
      </c>
      <c r="B81" s="123">
        <v>25115</v>
      </c>
      <c r="C81" s="124"/>
      <c r="D81" s="112">
        <v>0</v>
      </c>
      <c r="E81" s="124"/>
      <c r="F81" s="123">
        <f t="shared" si="0"/>
        <v>25115</v>
      </c>
      <c r="G81" s="149"/>
    </row>
    <row r="82" spans="1:7">
      <c r="A82" s="125" t="s">
        <v>509</v>
      </c>
      <c r="B82" s="123">
        <v>29280</v>
      </c>
      <c r="C82" s="124"/>
      <c r="D82" s="112">
        <v>0</v>
      </c>
      <c r="E82" s="124"/>
      <c r="F82" s="123">
        <f t="shared" si="0"/>
        <v>29280</v>
      </c>
      <c r="G82" s="149"/>
    </row>
    <row r="83" spans="1:7">
      <c r="A83" s="125" t="s">
        <v>508</v>
      </c>
      <c r="B83" s="123">
        <v>3424</v>
      </c>
      <c r="C83" s="124"/>
      <c r="D83" s="112">
        <v>0</v>
      </c>
      <c r="E83" s="124"/>
      <c r="F83" s="123">
        <f t="shared" si="0"/>
        <v>3424</v>
      </c>
      <c r="G83" s="149"/>
    </row>
    <row r="84" spans="1:7" ht="25.5">
      <c r="A84" s="125" t="s">
        <v>507</v>
      </c>
      <c r="B84" s="123">
        <v>2976</v>
      </c>
      <c r="C84" s="124"/>
      <c r="D84" s="112">
        <v>0</v>
      </c>
      <c r="E84" s="124"/>
      <c r="F84" s="123">
        <f t="shared" si="0"/>
        <v>2976</v>
      </c>
      <c r="G84" s="149"/>
    </row>
    <row r="85" spans="1:7">
      <c r="A85" s="125" t="s">
        <v>506</v>
      </c>
      <c r="B85" s="123">
        <v>25</v>
      </c>
      <c r="C85" s="124"/>
      <c r="D85" s="112">
        <v>0</v>
      </c>
      <c r="E85" s="124"/>
      <c r="F85" s="123">
        <f t="shared" si="0"/>
        <v>25</v>
      </c>
      <c r="G85" s="149"/>
    </row>
    <row r="86" spans="1:7">
      <c r="A86" s="125" t="s">
        <v>505</v>
      </c>
      <c r="B86" s="123">
        <v>1379</v>
      </c>
      <c r="C86" s="124"/>
      <c r="D86" s="112">
        <v>0</v>
      </c>
      <c r="E86" s="124"/>
      <c r="F86" s="123">
        <f t="shared" si="0"/>
        <v>1379</v>
      </c>
      <c r="G86" s="149"/>
    </row>
    <row r="87" spans="1:7">
      <c r="A87" s="125" t="s">
        <v>504</v>
      </c>
      <c r="B87" s="123">
        <v>14961</v>
      </c>
      <c r="C87" s="124"/>
      <c r="D87" s="112">
        <v>0</v>
      </c>
      <c r="E87" s="124"/>
      <c r="F87" s="123">
        <f t="shared" si="0"/>
        <v>14961</v>
      </c>
      <c r="G87" s="149"/>
    </row>
    <row r="88" spans="1:7">
      <c r="A88" s="125" t="s">
        <v>503</v>
      </c>
      <c r="B88" s="112">
        <v>0</v>
      </c>
      <c r="C88" s="124"/>
      <c r="D88" s="123">
        <v>65382</v>
      </c>
      <c r="E88" s="124"/>
      <c r="F88" s="123">
        <f t="shared" si="0"/>
        <v>-65382</v>
      </c>
      <c r="G88" s="149"/>
    </row>
    <row r="89" spans="1:7">
      <c r="A89" s="125" t="s">
        <v>502</v>
      </c>
      <c r="B89" s="112">
        <v>0</v>
      </c>
      <c r="C89" s="124"/>
      <c r="D89" s="123">
        <v>35526</v>
      </c>
      <c r="E89" s="124"/>
      <c r="F89" s="123">
        <f t="shared" si="0"/>
        <v>-35526</v>
      </c>
      <c r="G89" s="149"/>
    </row>
    <row r="90" spans="1:7" ht="13.5" thickBot="1">
      <c r="A90" s="125" t="s">
        <v>501</v>
      </c>
      <c r="B90" s="112">
        <v>0</v>
      </c>
      <c r="C90" s="124"/>
      <c r="D90" s="123">
        <v>639</v>
      </c>
      <c r="E90" s="124"/>
      <c r="F90" s="131">
        <f t="shared" si="0"/>
        <v>-639</v>
      </c>
      <c r="G90" s="150"/>
    </row>
    <row r="91" spans="1:7">
      <c r="A91" s="122" t="s">
        <v>464</v>
      </c>
      <c r="B91" s="120">
        <f>SUM(B79:B90)</f>
        <v>101819</v>
      </c>
      <c r="C91" s="121"/>
      <c r="D91" s="120">
        <f>SUM(D79:D90)</f>
        <v>101547</v>
      </c>
      <c r="E91" s="121"/>
      <c r="F91" s="120">
        <f>SUM(F79:F90)</f>
        <v>272</v>
      </c>
      <c r="G91" s="130"/>
    </row>
    <row r="92" spans="1:7">
      <c r="A92" s="125"/>
      <c r="B92" s="124"/>
      <c r="C92" s="124"/>
      <c r="D92" s="124"/>
      <c r="E92" s="124"/>
      <c r="F92" s="124"/>
      <c r="G92" s="126"/>
    </row>
    <row r="93" spans="1:7">
      <c r="A93" s="125"/>
      <c r="B93" s="124"/>
      <c r="C93" s="124"/>
      <c r="D93" s="124"/>
      <c r="E93" s="124"/>
      <c r="F93" s="124"/>
      <c r="G93" s="126"/>
    </row>
    <row r="94" spans="1:7">
      <c r="A94" s="129" t="s">
        <v>473</v>
      </c>
      <c r="B94" s="128" t="s">
        <v>463</v>
      </c>
      <c r="C94" s="124"/>
      <c r="D94" s="128" t="s">
        <v>472</v>
      </c>
      <c r="E94" s="124"/>
      <c r="F94" s="128" t="s">
        <v>471</v>
      </c>
      <c r="G94" s="127" t="s">
        <v>470</v>
      </c>
    </row>
    <row r="95" spans="1:7" ht="29.25" customHeight="1">
      <c r="A95" s="125" t="s">
        <v>500</v>
      </c>
      <c r="B95" s="123">
        <v>23014</v>
      </c>
      <c r="C95" s="123"/>
      <c r="D95" s="112">
        <v>0</v>
      </c>
      <c r="E95" s="124"/>
      <c r="F95" s="123">
        <f>B95-D95</f>
        <v>23014</v>
      </c>
      <c r="G95" s="149" t="s">
        <v>499</v>
      </c>
    </row>
    <row r="96" spans="1:7" ht="29.25" customHeight="1" thickBot="1">
      <c r="A96" s="125" t="s">
        <v>498</v>
      </c>
      <c r="B96" s="112">
        <v>0</v>
      </c>
      <c r="C96" s="123"/>
      <c r="D96" s="123">
        <v>23070</v>
      </c>
      <c r="E96" s="124"/>
      <c r="F96" s="123">
        <f>B96-D96</f>
        <v>-23070</v>
      </c>
      <c r="G96" s="150"/>
    </row>
    <row r="97" spans="1:7">
      <c r="A97" s="122" t="s">
        <v>464</v>
      </c>
      <c r="B97" s="120">
        <f>SUM(B94:B96)</f>
        <v>23014</v>
      </c>
      <c r="C97" s="121"/>
      <c r="D97" s="120">
        <f>SUM(D94:D96)</f>
        <v>23070</v>
      </c>
      <c r="E97" s="121"/>
      <c r="F97" s="120">
        <f>B97-D97</f>
        <v>-56</v>
      </c>
      <c r="G97" s="126"/>
    </row>
    <row r="98" spans="1:7">
      <c r="A98" s="125"/>
      <c r="B98" s="124"/>
      <c r="C98" s="124"/>
      <c r="D98" s="124"/>
      <c r="E98" s="124"/>
      <c r="F98" s="124"/>
      <c r="G98" s="126"/>
    </row>
    <row r="99" spans="1:7">
      <c r="A99" s="125"/>
      <c r="B99" s="124"/>
      <c r="C99" s="124"/>
      <c r="D99" s="124"/>
      <c r="E99" s="124"/>
      <c r="F99" s="124"/>
      <c r="G99" s="126"/>
    </row>
    <row r="100" spans="1:7">
      <c r="A100" s="129" t="s">
        <v>473</v>
      </c>
      <c r="B100" s="128" t="s">
        <v>463</v>
      </c>
      <c r="C100" s="124"/>
      <c r="D100" s="128" t="s">
        <v>472</v>
      </c>
      <c r="E100" s="124"/>
      <c r="F100" s="128" t="s">
        <v>471</v>
      </c>
      <c r="G100" s="127" t="s">
        <v>470</v>
      </c>
    </row>
    <row r="101" spans="1:7">
      <c r="A101" s="125" t="s">
        <v>497</v>
      </c>
      <c r="B101" s="123">
        <v>14231</v>
      </c>
      <c r="C101" s="123"/>
      <c r="D101" s="112">
        <v>0</v>
      </c>
      <c r="E101" s="124"/>
      <c r="F101" s="123">
        <f>B101-D101</f>
        <v>14231</v>
      </c>
      <c r="G101" s="149" t="s">
        <v>496</v>
      </c>
    </row>
    <row r="102" spans="1:7" ht="13.5" thickBot="1">
      <c r="A102" s="125" t="s">
        <v>495</v>
      </c>
      <c r="B102" s="112">
        <v>0</v>
      </c>
      <c r="C102" s="123"/>
      <c r="D102" s="123">
        <v>14447</v>
      </c>
      <c r="E102" s="124"/>
      <c r="F102" s="123">
        <f>B102-D102</f>
        <v>-14447</v>
      </c>
      <c r="G102" s="150"/>
    </row>
    <row r="103" spans="1:7">
      <c r="A103" s="122" t="s">
        <v>464</v>
      </c>
      <c r="B103" s="120">
        <f>SUM(B100:B102)</f>
        <v>14231</v>
      </c>
      <c r="C103" s="121"/>
      <c r="D103" s="120">
        <f>SUM(D100:D102)</f>
        <v>14447</v>
      </c>
      <c r="E103" s="121"/>
      <c r="F103" s="120">
        <f>B103-D103</f>
        <v>-216</v>
      </c>
      <c r="G103" s="126"/>
    </row>
    <row r="104" spans="1:7">
      <c r="A104" s="129"/>
      <c r="B104" s="128"/>
      <c r="C104" s="124"/>
      <c r="D104" s="128"/>
      <c r="E104" s="124"/>
      <c r="F104" s="128"/>
      <c r="G104" s="126"/>
    </row>
    <row r="105" spans="1:7">
      <c r="A105" s="125"/>
      <c r="B105" s="124"/>
      <c r="C105" s="124"/>
      <c r="D105" s="124"/>
      <c r="E105" s="124"/>
      <c r="F105" s="124"/>
      <c r="G105" s="126"/>
    </row>
    <row r="106" spans="1:7">
      <c r="A106" s="129" t="s">
        <v>473</v>
      </c>
      <c r="B106" s="128" t="s">
        <v>463</v>
      </c>
      <c r="C106" s="124"/>
      <c r="D106" s="128" t="s">
        <v>472</v>
      </c>
      <c r="E106" s="124"/>
      <c r="F106" s="128" t="s">
        <v>471</v>
      </c>
      <c r="G106" s="127" t="s">
        <v>470</v>
      </c>
    </row>
    <row r="107" spans="1:7">
      <c r="A107" s="125" t="s">
        <v>494</v>
      </c>
      <c r="B107" s="123">
        <v>114741</v>
      </c>
      <c r="C107" s="123"/>
      <c r="D107" s="112">
        <v>0</v>
      </c>
      <c r="E107" s="123"/>
      <c r="F107" s="123">
        <f>B107-D107</f>
        <v>114741</v>
      </c>
      <c r="G107" s="149" t="s">
        <v>493</v>
      </c>
    </row>
    <row r="108" spans="1:7">
      <c r="A108" s="125" t="s">
        <v>492</v>
      </c>
      <c r="B108" s="123">
        <v>171412</v>
      </c>
      <c r="C108" s="123"/>
      <c r="D108" s="112">
        <v>0</v>
      </c>
      <c r="E108" s="123"/>
      <c r="F108" s="123">
        <f>B108-D108</f>
        <v>171412</v>
      </c>
      <c r="G108" s="149"/>
    </row>
    <row r="109" spans="1:7" ht="13.5" thickBot="1">
      <c r="A109" s="125" t="s">
        <v>491</v>
      </c>
      <c r="B109" s="112">
        <v>0</v>
      </c>
      <c r="C109" s="123"/>
      <c r="D109" s="123">
        <v>286153</v>
      </c>
      <c r="E109" s="123"/>
      <c r="F109" s="123">
        <f>B109-D109</f>
        <v>-286153</v>
      </c>
      <c r="G109" s="150"/>
    </row>
    <row r="110" spans="1:7">
      <c r="A110" s="122" t="s">
        <v>464</v>
      </c>
      <c r="B110" s="120">
        <f>SUM(B107:B109)</f>
        <v>286153</v>
      </c>
      <c r="C110" s="121"/>
      <c r="D110" s="120">
        <f>SUM(D107:D109)</f>
        <v>286153</v>
      </c>
      <c r="E110" s="121"/>
      <c r="F110" s="120">
        <f>B110-D110</f>
        <v>0</v>
      </c>
      <c r="G110" s="126"/>
    </row>
    <row r="111" spans="1:7">
      <c r="A111" s="129"/>
      <c r="B111" s="128"/>
      <c r="C111" s="124"/>
      <c r="D111" s="128"/>
      <c r="E111" s="124"/>
      <c r="F111" s="128"/>
      <c r="G111" s="126"/>
    </row>
    <row r="112" spans="1:7">
      <c r="A112" s="125"/>
      <c r="B112" s="123"/>
      <c r="C112" s="123"/>
      <c r="D112" s="123"/>
      <c r="E112" s="123"/>
      <c r="F112" s="123"/>
      <c r="G112" s="126"/>
    </row>
    <row r="113" spans="1:7">
      <c r="A113" s="129" t="s">
        <v>473</v>
      </c>
      <c r="B113" s="128" t="s">
        <v>463</v>
      </c>
      <c r="C113" s="124"/>
      <c r="D113" s="128" t="s">
        <v>472</v>
      </c>
      <c r="E113" s="124"/>
      <c r="F113" s="128" t="s">
        <v>471</v>
      </c>
      <c r="G113" s="127" t="s">
        <v>470</v>
      </c>
    </row>
    <row r="114" spans="1:7" ht="19.5" customHeight="1">
      <c r="A114" s="125" t="s">
        <v>490</v>
      </c>
      <c r="B114" s="123">
        <v>3595</v>
      </c>
      <c r="C114" s="124"/>
      <c r="D114" s="112">
        <v>0</v>
      </c>
      <c r="E114" s="124"/>
      <c r="F114" s="123">
        <f>B114-D114</f>
        <v>3595</v>
      </c>
      <c r="G114" s="149" t="s">
        <v>489</v>
      </c>
    </row>
    <row r="115" spans="1:7" ht="19.5" customHeight="1">
      <c r="A115" s="125" t="s">
        <v>488</v>
      </c>
      <c r="B115" s="123">
        <v>2585</v>
      </c>
      <c r="C115" s="124"/>
      <c r="D115" s="112">
        <v>0</v>
      </c>
      <c r="E115" s="124"/>
      <c r="F115" s="123">
        <f>B115-D115</f>
        <v>2585</v>
      </c>
      <c r="G115" s="149"/>
    </row>
    <row r="116" spans="1:7" ht="19.5" customHeight="1" thickBot="1">
      <c r="A116" s="125" t="s">
        <v>487</v>
      </c>
      <c r="B116" s="112">
        <v>0</v>
      </c>
      <c r="C116" s="124"/>
      <c r="D116" s="123">
        <v>6526</v>
      </c>
      <c r="E116" s="124"/>
      <c r="F116" s="123">
        <f>B116-D116</f>
        <v>-6526</v>
      </c>
      <c r="G116" s="150"/>
    </row>
    <row r="117" spans="1:7">
      <c r="A117" s="122" t="s">
        <v>464</v>
      </c>
      <c r="B117" s="120">
        <f>SUM(B114:B116)</f>
        <v>6180</v>
      </c>
      <c r="C117" s="121"/>
      <c r="D117" s="120">
        <f>SUM(D114:D116)</f>
        <v>6526</v>
      </c>
      <c r="E117" s="121"/>
      <c r="F117" s="120">
        <f>B117-D117</f>
        <v>-346</v>
      </c>
      <c r="G117" s="126"/>
    </row>
    <row r="118" spans="1:7">
      <c r="A118" s="129"/>
      <c r="B118" s="128"/>
      <c r="C118" s="124"/>
      <c r="D118" s="128"/>
      <c r="E118" s="124"/>
      <c r="F118" s="128"/>
      <c r="G118" s="126"/>
    </row>
    <row r="119" spans="1:7">
      <c r="A119" s="125"/>
      <c r="B119" s="124"/>
      <c r="C119" s="124"/>
      <c r="D119" s="124"/>
      <c r="E119" s="124"/>
      <c r="F119" s="124"/>
      <c r="G119" s="126"/>
    </row>
    <row r="120" spans="1:7">
      <c r="A120" s="129" t="s">
        <v>473</v>
      </c>
      <c r="B120" s="128" t="s">
        <v>463</v>
      </c>
      <c r="C120" s="124"/>
      <c r="D120" s="128" t="s">
        <v>472</v>
      </c>
      <c r="E120" s="124"/>
      <c r="F120" s="128" t="s">
        <v>471</v>
      </c>
      <c r="G120" s="127" t="s">
        <v>470</v>
      </c>
    </row>
    <row r="121" spans="1:7" ht="27" customHeight="1">
      <c r="A121" s="125" t="s">
        <v>486</v>
      </c>
      <c r="B121" s="123">
        <v>-26889</v>
      </c>
      <c r="C121" s="124"/>
      <c r="D121" s="112">
        <v>0</v>
      </c>
      <c r="E121" s="124"/>
      <c r="F121" s="123">
        <f>B121-D121</f>
        <v>-26889</v>
      </c>
      <c r="G121" s="149" t="s">
        <v>485</v>
      </c>
    </row>
    <row r="122" spans="1:7" ht="27" customHeight="1" thickBot="1">
      <c r="A122" s="125" t="s">
        <v>484</v>
      </c>
      <c r="B122" s="112">
        <v>0</v>
      </c>
      <c r="C122" s="124"/>
      <c r="D122" s="123">
        <v>-29017</v>
      </c>
      <c r="E122" s="124"/>
      <c r="F122" s="123">
        <f>B122-D122</f>
        <v>29017</v>
      </c>
      <c r="G122" s="150"/>
    </row>
    <row r="123" spans="1:7">
      <c r="A123" s="122" t="s">
        <v>464</v>
      </c>
      <c r="B123" s="120">
        <f>SUM(B121:B122)</f>
        <v>-26889</v>
      </c>
      <c r="C123" s="121"/>
      <c r="D123" s="120">
        <f>SUM(D121:D122)</f>
        <v>-29017</v>
      </c>
      <c r="E123" s="121"/>
      <c r="F123" s="120">
        <f>B123-D123</f>
        <v>2128</v>
      </c>
      <c r="G123" s="130"/>
    </row>
    <row r="124" spans="1:7">
      <c r="A124" s="129"/>
      <c r="B124" s="128"/>
      <c r="C124" s="124"/>
      <c r="D124" s="128"/>
      <c r="E124" s="124"/>
      <c r="F124" s="128"/>
      <c r="G124" s="126"/>
    </row>
    <row r="125" spans="1:7">
      <c r="A125" s="129"/>
      <c r="B125" s="128"/>
      <c r="C125" s="124"/>
      <c r="D125" s="128"/>
      <c r="E125" s="124"/>
      <c r="F125" s="128"/>
      <c r="G125" s="126"/>
    </row>
    <row r="126" spans="1:7">
      <c r="A126" s="129" t="s">
        <v>473</v>
      </c>
      <c r="B126" s="128" t="s">
        <v>463</v>
      </c>
      <c r="C126" s="124"/>
      <c r="D126" s="128" t="s">
        <v>472</v>
      </c>
      <c r="E126" s="124"/>
      <c r="F126" s="128" t="s">
        <v>471</v>
      </c>
      <c r="G126" s="127" t="s">
        <v>470</v>
      </c>
    </row>
    <row r="127" spans="1:7" ht="25.5" customHeight="1">
      <c r="A127" s="125" t="s">
        <v>483</v>
      </c>
      <c r="B127" s="123">
        <v>-1259</v>
      </c>
      <c r="C127" s="124"/>
      <c r="D127" s="112"/>
      <c r="E127" s="124"/>
      <c r="F127" s="123">
        <f>B127-D127</f>
        <v>-1259</v>
      </c>
      <c r="G127" s="149" t="s">
        <v>482</v>
      </c>
    </row>
    <row r="128" spans="1:7" ht="25.5" customHeight="1" thickBot="1">
      <c r="A128" s="125" t="s">
        <v>481</v>
      </c>
      <c r="B128" s="112"/>
      <c r="C128" s="124"/>
      <c r="D128" s="123">
        <v>-1386</v>
      </c>
      <c r="E128" s="124"/>
      <c r="F128" s="123">
        <f>B128-D128</f>
        <v>1386</v>
      </c>
      <c r="G128" s="150"/>
    </row>
    <row r="129" spans="1:7">
      <c r="A129" s="122"/>
      <c r="B129" s="120">
        <f>SUM(B127:B128)</f>
        <v>-1259</v>
      </c>
      <c r="C129" s="120">
        <f>SUM(C127:C128)</f>
        <v>0</v>
      </c>
      <c r="D129" s="120">
        <f>SUM(D127:D128)</f>
        <v>-1386</v>
      </c>
      <c r="E129" s="120"/>
      <c r="F129" s="120">
        <f>SUM(F127:F128)</f>
        <v>127</v>
      </c>
      <c r="G129" s="130"/>
    </row>
    <row r="130" spans="1:7">
      <c r="A130" s="129"/>
      <c r="B130" s="128"/>
      <c r="C130" s="124"/>
      <c r="D130" s="128"/>
      <c r="E130" s="124"/>
      <c r="F130" s="128"/>
      <c r="G130" s="126"/>
    </row>
    <row r="131" spans="1:7">
      <c r="A131" s="129"/>
      <c r="B131" s="128"/>
      <c r="C131" s="124"/>
      <c r="D131" s="128"/>
      <c r="E131" s="124"/>
      <c r="F131" s="128"/>
      <c r="G131" s="126"/>
    </row>
    <row r="132" spans="1:7">
      <c r="A132" s="129"/>
      <c r="B132" s="128"/>
      <c r="C132" s="124"/>
      <c r="D132" s="128"/>
      <c r="E132" s="124"/>
      <c r="F132" s="128"/>
      <c r="G132" s="126"/>
    </row>
    <row r="133" spans="1:7">
      <c r="A133" s="129"/>
      <c r="B133" s="128"/>
      <c r="C133" s="124"/>
      <c r="D133" s="128"/>
      <c r="E133" s="124"/>
      <c r="F133" s="128"/>
      <c r="G133" s="126"/>
    </row>
    <row r="134" spans="1:7">
      <c r="A134" s="129" t="s">
        <v>473</v>
      </c>
      <c r="B134" s="128" t="s">
        <v>463</v>
      </c>
      <c r="C134" s="124"/>
      <c r="D134" s="128" t="s">
        <v>472</v>
      </c>
      <c r="E134" s="124"/>
      <c r="F134" s="128" t="s">
        <v>471</v>
      </c>
      <c r="G134" s="127" t="s">
        <v>470</v>
      </c>
    </row>
    <row r="135" spans="1:7" ht="43.5" customHeight="1">
      <c r="A135" s="125" t="s">
        <v>480</v>
      </c>
      <c r="B135" s="123">
        <v>-182</v>
      </c>
      <c r="C135" s="124"/>
      <c r="D135" s="112">
        <v>0</v>
      </c>
      <c r="E135" s="124"/>
      <c r="F135" s="123">
        <f>B135-D135</f>
        <v>-182</v>
      </c>
      <c r="G135" s="149" t="s">
        <v>479</v>
      </c>
    </row>
    <row r="136" spans="1:7" ht="43.5" customHeight="1" thickBot="1">
      <c r="A136" s="125" t="s">
        <v>478</v>
      </c>
      <c r="B136" s="112">
        <v>0</v>
      </c>
      <c r="C136" s="124"/>
      <c r="D136" s="123">
        <v>688</v>
      </c>
      <c r="E136" s="124"/>
      <c r="F136" s="123">
        <f>B136-D136</f>
        <v>-688</v>
      </c>
      <c r="G136" s="150"/>
    </row>
    <row r="137" spans="1:7">
      <c r="A137" s="122" t="s">
        <v>464</v>
      </c>
      <c r="B137" s="120">
        <f>SUM(B135:B136)</f>
        <v>-182</v>
      </c>
      <c r="C137" s="121"/>
      <c r="D137" s="120">
        <f>SUM(D135:D136)</f>
        <v>688</v>
      </c>
      <c r="E137" s="121"/>
      <c r="F137" s="120">
        <f>B137-D137</f>
        <v>-870</v>
      </c>
      <c r="G137" s="130"/>
    </row>
    <row r="138" spans="1:7">
      <c r="A138" s="125"/>
      <c r="B138" s="128"/>
      <c r="C138" s="124"/>
      <c r="D138" s="128"/>
      <c r="E138" s="124"/>
      <c r="F138" s="128"/>
      <c r="G138" s="126"/>
    </row>
    <row r="139" spans="1:7">
      <c r="A139" s="125"/>
      <c r="B139" s="124"/>
      <c r="C139" s="124"/>
      <c r="D139" s="124"/>
      <c r="E139" s="124"/>
      <c r="F139" s="124"/>
      <c r="G139" s="126"/>
    </row>
    <row r="140" spans="1:7">
      <c r="A140" s="129" t="s">
        <v>473</v>
      </c>
      <c r="B140" s="128" t="s">
        <v>463</v>
      </c>
      <c r="C140" s="124"/>
      <c r="D140" s="128" t="s">
        <v>472</v>
      </c>
      <c r="E140" s="124"/>
      <c r="F140" s="128" t="s">
        <v>471</v>
      </c>
      <c r="G140" s="127" t="s">
        <v>470</v>
      </c>
    </row>
    <row r="141" spans="1:7" ht="27" customHeight="1">
      <c r="A141" s="125" t="s">
        <v>477</v>
      </c>
      <c r="B141" s="123">
        <v>-15152</v>
      </c>
      <c r="C141" s="124"/>
      <c r="D141" s="112">
        <v>0</v>
      </c>
      <c r="E141" s="124"/>
      <c r="F141" s="123">
        <f>B141-D141</f>
        <v>-15152</v>
      </c>
      <c r="G141" s="149" t="s">
        <v>476</v>
      </c>
    </row>
    <row r="142" spans="1:7" ht="27" customHeight="1">
      <c r="A142" s="125" t="s">
        <v>475</v>
      </c>
      <c r="B142" s="123">
        <v>-994</v>
      </c>
      <c r="C142" s="124"/>
      <c r="D142" s="112">
        <v>0</v>
      </c>
      <c r="E142" s="124"/>
      <c r="F142" s="123">
        <f>B142-D142</f>
        <v>-994</v>
      </c>
      <c r="G142" s="149"/>
    </row>
    <row r="143" spans="1:7" ht="27" customHeight="1" thickBot="1">
      <c r="A143" s="125" t="s">
        <v>474</v>
      </c>
      <c r="B143" s="112">
        <v>0</v>
      </c>
      <c r="C143" s="124"/>
      <c r="D143" s="123">
        <v>-14173</v>
      </c>
      <c r="E143" s="124"/>
      <c r="F143" s="123">
        <f>B143-D143</f>
        <v>14173</v>
      </c>
      <c r="G143" s="151"/>
    </row>
    <row r="144" spans="1:7">
      <c r="A144" s="122" t="s">
        <v>464</v>
      </c>
      <c r="B144" s="120">
        <f>SUM(B141:B143)</f>
        <v>-16146</v>
      </c>
      <c r="C144" s="121"/>
      <c r="D144" s="120">
        <f>SUM(D141:D143)</f>
        <v>-14173</v>
      </c>
      <c r="E144" s="121"/>
      <c r="F144" s="120">
        <f>B144-D144</f>
        <v>-1973</v>
      </c>
      <c r="G144" s="126"/>
    </row>
    <row r="145" spans="1:7">
      <c r="A145" s="125"/>
      <c r="B145" s="124"/>
      <c r="C145" s="124"/>
      <c r="D145" s="124"/>
      <c r="E145" s="124"/>
      <c r="F145" s="124"/>
      <c r="G145" s="126"/>
    </row>
    <row r="146" spans="1:7">
      <c r="A146" s="125"/>
      <c r="B146" s="124"/>
      <c r="C146" s="124"/>
      <c r="D146" s="124"/>
      <c r="E146" s="124"/>
      <c r="F146" s="124"/>
      <c r="G146" s="126"/>
    </row>
    <row r="147" spans="1:7">
      <c r="A147" s="129" t="s">
        <v>473</v>
      </c>
      <c r="B147" s="128" t="s">
        <v>463</v>
      </c>
      <c r="C147" s="124"/>
      <c r="D147" s="128" t="s">
        <v>472</v>
      </c>
      <c r="E147" s="124"/>
      <c r="F147" s="128" t="s">
        <v>471</v>
      </c>
      <c r="G147" s="127" t="s">
        <v>470</v>
      </c>
    </row>
    <row r="148" spans="1:7">
      <c r="A148" s="125" t="s">
        <v>469</v>
      </c>
      <c r="B148" s="123">
        <v>2677</v>
      </c>
      <c r="C148" s="124"/>
      <c r="D148" s="112">
        <v>0</v>
      </c>
      <c r="E148" s="124"/>
      <c r="F148" s="123">
        <f>B148-D148</f>
        <v>2677</v>
      </c>
      <c r="G148" s="149" t="s">
        <v>468</v>
      </c>
    </row>
    <row r="149" spans="1:7">
      <c r="A149" s="125" t="s">
        <v>467</v>
      </c>
      <c r="B149" s="123">
        <v>-1239</v>
      </c>
      <c r="C149" s="124"/>
      <c r="D149" s="112">
        <v>0</v>
      </c>
      <c r="E149" s="124"/>
      <c r="F149" s="123">
        <f>B149-D149</f>
        <v>-1239</v>
      </c>
      <c r="G149" s="149"/>
    </row>
    <row r="150" spans="1:7">
      <c r="A150" s="125" t="s">
        <v>466</v>
      </c>
      <c r="B150" s="112">
        <v>0</v>
      </c>
      <c r="C150" s="124"/>
      <c r="D150" s="123">
        <v>1070</v>
      </c>
      <c r="E150" s="124"/>
      <c r="F150" s="123">
        <f>B150-D150</f>
        <v>-1070</v>
      </c>
      <c r="G150" s="149"/>
    </row>
    <row r="151" spans="1:7" ht="13.5" thickBot="1">
      <c r="A151" s="125" t="s">
        <v>465</v>
      </c>
      <c r="B151" s="112">
        <v>0</v>
      </c>
      <c r="C151" s="124"/>
      <c r="D151" s="123">
        <v>-566</v>
      </c>
      <c r="E151" s="124"/>
      <c r="F151" s="123">
        <f>B151-D151</f>
        <v>566</v>
      </c>
      <c r="G151" s="150"/>
    </row>
    <row r="152" spans="1:7">
      <c r="A152" s="122" t="s">
        <v>464</v>
      </c>
      <c r="B152" s="120">
        <f>SUM(B148:B151)</f>
        <v>1438</v>
      </c>
      <c r="C152" s="121"/>
      <c r="D152" s="120">
        <f>SUM(D148:D151)</f>
        <v>504</v>
      </c>
      <c r="E152" s="121"/>
      <c r="F152" s="120">
        <f>B152-D152</f>
        <v>934</v>
      </c>
      <c r="G152" s="119"/>
    </row>
    <row r="158" spans="1:7">
      <c r="F158" s="118"/>
    </row>
  </sheetData>
  <mergeCells count="20">
    <mergeCell ref="G79:G90"/>
    <mergeCell ref="G95:G96"/>
    <mergeCell ref="G141:G143"/>
    <mergeCell ref="G148:G151"/>
    <mergeCell ref="G101:G102"/>
    <mergeCell ref="G107:G109"/>
    <mergeCell ref="G114:G116"/>
    <mergeCell ref="G121:G122"/>
    <mergeCell ref="G127:G128"/>
    <mergeCell ref="G135:G136"/>
    <mergeCell ref="G43:G47"/>
    <mergeCell ref="G52:G53"/>
    <mergeCell ref="G58:G60"/>
    <mergeCell ref="G65:G66"/>
    <mergeCell ref="G71:G74"/>
    <mergeCell ref="A10:G10"/>
    <mergeCell ref="G14:G16"/>
    <mergeCell ref="G21:G23"/>
    <mergeCell ref="G28:G31"/>
    <mergeCell ref="G36:G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F4EE63-CF7E-4038-BBB6-2399E458403C}"/>
</file>

<file path=customXml/itemProps2.xml><?xml version="1.0" encoding="utf-8"?>
<ds:datastoreItem xmlns:ds="http://schemas.openxmlformats.org/officeDocument/2006/customXml" ds:itemID="{81DF4A76-605D-40F1-9D34-630BCD81426F}">
  <ds:schemaRefs>
    <ds:schemaRef ds:uri="http://purl.org/dc/dcmitype/"/>
    <ds:schemaRef ds:uri="http://purl.org/dc/elements/1.1/"/>
    <ds:schemaRef ds:uri="f00c05a3-a522-4b3b-aeec-75a37a6bc44f"/>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ebeef9ca-c00b-443c-ae4d-d16a6508f86d"/>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Petra Turković</cp:lastModifiedBy>
  <cp:lastPrinted>2018-04-25T06:49:36Z</cp:lastPrinted>
  <dcterms:created xsi:type="dcterms:W3CDTF">2008-10-17T11:51:54Z</dcterms:created>
  <dcterms:modified xsi:type="dcterms:W3CDTF">2026-04-15T07:42:36Z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