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https://kddx-my.sharepoint.com/personal/jasminka_belacic_koncar_hr/Documents/Documents/novi share point/objave/2020/III kvartal/engleski/"/>
    </mc:Choice>
  </mc:AlternateContent>
  <bookViews>
    <workbookView xWindow="0" yWindow="0" windowWidth="23040" windowHeight="10455"/>
  </bookViews>
  <sheets>
    <sheet name="General data" sheetId="25" r:id="rId1"/>
    <sheet name="Balance sheet" sheetId="18" r:id="rId2"/>
    <sheet name="P&amp;L" sheetId="19" r:id="rId3"/>
    <sheet name="CF_D" sheetId="21" r:id="rId4"/>
    <sheet name="SOCE" sheetId="22" r:id="rId5"/>
    <sheet name="Notes" sheetId="24" r:id="rId6"/>
  </sheets>
  <definedNames>
    <definedName name="_xlnm.Print_Area" localSheetId="1">'Balance sheet'!$A$1:$I$132</definedName>
    <definedName name="_xlnm.Print_Area" localSheetId="3">CF_D!$A$1:$I$51</definedName>
    <definedName name="_xlnm.Print_Area" localSheetId="4">SOCE!$A$1:$W$61</definedName>
  </definedNames>
  <calcPr calcId="162913"/>
</workbook>
</file>

<file path=xl/calcChain.xml><?xml version="1.0" encoding="utf-8"?>
<calcChain xmlns="http://schemas.openxmlformats.org/spreadsheetml/2006/main">
  <c r="I82" i="19" l="1"/>
  <c r="H82" i="19"/>
  <c r="J81" i="19"/>
  <c r="I81" i="19"/>
  <c r="H81" i="19"/>
  <c r="I78" i="18" l="1"/>
  <c r="H78" i="18"/>
  <c r="H46" i="21" l="1"/>
  <c r="H40" i="21"/>
  <c r="H33" i="21"/>
  <c r="H27" i="21"/>
  <c r="H16" i="21"/>
  <c r="H19" i="21" s="1"/>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I60" i="19" l="1"/>
  <c r="H47" i="21"/>
  <c r="H34" i="21"/>
  <c r="H75" i="18"/>
  <c r="H131" i="18" s="1"/>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I34" i="21" l="1"/>
  <c r="H49" i="21"/>
  <c r="H51" i="21" s="1"/>
  <c r="J60" i="19"/>
  <c r="K60" i="19"/>
  <c r="K14" i="19"/>
  <c r="K61" i="19" s="1"/>
  <c r="I75" i="18"/>
  <c r="I131" i="18" s="1"/>
  <c r="I47" i="21"/>
  <c r="W61" i="22"/>
  <c r="I44" i="18"/>
  <c r="H61" i="19"/>
  <c r="I14" i="19"/>
  <c r="I61" i="19" s="1"/>
  <c r="H72" i="18"/>
  <c r="H60" i="19"/>
  <c r="J14" i="19"/>
  <c r="J61" i="19" s="1"/>
  <c r="U61" i="22"/>
  <c r="I9" i="18"/>
  <c r="W59" i="22"/>
  <c r="W60" i="22" s="1"/>
  <c r="U59" i="22"/>
  <c r="U60" i="22" s="1"/>
  <c r="W31" i="22"/>
  <c r="W32" i="22" s="1"/>
  <c r="U31" i="22"/>
  <c r="U32" i="22" s="1"/>
  <c r="W33" i="22"/>
  <c r="U33" i="22"/>
  <c r="W38" i="22"/>
  <c r="W57" i="22" s="1"/>
  <c r="U38" i="22"/>
  <c r="U57" i="22" s="1"/>
  <c r="W10" i="22"/>
  <c r="W29" i="22" s="1"/>
  <c r="U10" i="22"/>
  <c r="U29" i="22" s="1"/>
  <c r="I49" i="21" l="1"/>
  <c r="I51" i="21" s="1"/>
  <c r="J63" i="19"/>
  <c r="K64" i="19"/>
  <c r="K62" i="19"/>
  <c r="K67" i="19" s="1"/>
  <c r="K63" i="19"/>
  <c r="H64" i="19"/>
  <c r="I72" i="18"/>
  <c r="I62" i="19"/>
  <c r="I63" i="19"/>
  <c r="I64" i="19"/>
  <c r="H62" i="19"/>
  <c r="H66" i="19" s="1"/>
  <c r="H63" i="19"/>
  <c r="J62" i="19"/>
  <c r="J66" i="19" s="1"/>
  <c r="J64" i="19"/>
  <c r="H67" i="19"/>
  <c r="K68" i="19" l="1"/>
  <c r="K66" i="19"/>
  <c r="H68" i="19"/>
  <c r="I66" i="19"/>
  <c r="I68" i="19"/>
  <c r="I67" i="19"/>
  <c r="J67" i="19"/>
  <c r="J68" i="19"/>
</calcChain>
</file>

<file path=xl/sharedStrings.xml><?xml version="1.0" encoding="utf-8"?>
<sst xmlns="http://schemas.openxmlformats.org/spreadsheetml/2006/main" count="522" uniqueCount="506">
  <si>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</si>
  <si>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</si>
  <si>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</si>
  <si>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</si>
  <si>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</si>
  <si>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</si>
  <si>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</si>
  <si>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</si>
  <si>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</si>
  <si>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</si>
  <si>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</si>
  <si>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</si>
  <si>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</si>
  <si>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</si>
  <si>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</si>
  <si>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</si>
  <si>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</si>
  <si>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</si>
  <si>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</si>
  <si>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</si>
  <si>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</si>
  <si>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</si>
  <si>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</si>
  <si>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</si>
  <si>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</si>
  <si>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</si>
  <si>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</si>
  <si>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</si>
  <si>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</si>
  <si>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</si>
  <si>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</si>
  <si>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</si>
  <si>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</si>
  <si>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</si>
  <si>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</si>
  <si>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</si>
  <si>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</si>
  <si>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</si>
  <si>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</si>
  <si>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</si>
  <si>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</si>
  <si>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</si>
  <si>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</si>
  <si>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</si>
  <si>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</si>
  <si>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</si>
  <si>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</si>
  <si>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</si>
  <si>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</si>
  <si>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</si>
  <si>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</si>
  <si>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</si>
  <si>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</si>
  <si>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</si>
  <si>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</si>
  <si>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</si>
  <si>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</si>
  <si>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</si>
  <si>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</si>
  <si>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</si>
  <si>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</si>
  <si>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</si>
  <si>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</si>
  <si>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</si>
  <si>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</si>
  <si>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</si>
  <si>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</si>
  <si>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</si>
  <si>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</si>
  <si>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</si>
  <si>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</si>
  <si>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</si>
  <si>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</si>
  <si>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</si>
  <si>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</si>
  <si>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</si>
  <si>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</si>
  <si>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</si>
  <si>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</si>
  <si>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</si>
  <si>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</si>
  <si>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</si>
  <si>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</si>
  <si>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</si>
  <si>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</si>
  <si>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</si>
  <si>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</si>
  <si>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</si>
  <si>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</si>
  <si>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</si>
  <si>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</si>
  <si>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</si>
  <si>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</si>
  <si>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</si>
  <si>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</si>
  <si>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</si>
  <si>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</si>
  <si>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</si>
  <si>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</si>
  <si>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</si>
  <si>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</si>
  <si>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</si>
  <si>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</si>
  <si>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</si>
  <si>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</si>
  <si>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</si>
  <si>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</si>
  <si>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</si>
  <si>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</si>
  <si>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</si>
  <si>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</si>
  <si>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</si>
  <si>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</si>
  <si>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</si>
  <si>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</si>
  <si>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</si>
  <si>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</si>
  <si>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</si>
  <si>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</si>
  <si>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</si>
  <si>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</si>
  <si>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</si>
  <si>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</si>
  <si>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</si>
  <si>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</si>
  <si>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</si>
  <si>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</si>
  <si>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</si>
  <si>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</si>
  <si>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</si>
  <si>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</si>
  <si>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</si>
  <si>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</si>
  <si>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</si>
  <si>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</si>
  <si>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</si>
  <si>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</si>
  <si>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</si>
  <si>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</si>
  <si>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</si>
  <si>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</si>
  <si>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</si>
  <si>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</si>
  <si>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</si>
  <si>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</si>
  <si>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</si>
  <si>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</si>
  <si>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</si>
  <si>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</si>
  <si>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</si>
  <si>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</si>
  <si>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</si>
  <si>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</si>
  <si>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</si>
  <si>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</si>
  <si>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</si>
  <si>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</si>
  <si>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</si>
  <si>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</si>
  <si>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</si>
  <si>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</si>
  <si>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</si>
  <si>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</si>
  <si>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</si>
  <si>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</si>
  <si>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</si>
  <si>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</si>
  <si>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</si>
  <si>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</si>
  <si>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</si>
  <si>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</si>
  <si>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</si>
  <si>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</si>
  <si>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</si>
  <si>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</si>
  <si>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</si>
  <si>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</si>
  <si>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</si>
  <si>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</si>
  <si>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</si>
  <si>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</si>
  <si>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</si>
  <si>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</si>
  <si>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</si>
  <si>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</si>
  <si>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</si>
  <si>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</si>
  <si>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</si>
  <si>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</si>
  <si>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</si>
  <si>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</si>
  <si>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</si>
  <si>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</si>
  <si>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</si>
  <si>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</si>
  <si>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</si>
  <si>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</si>
  <si>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</si>
  <si>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</si>
  <si>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</si>
  <si>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</si>
  <si>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</si>
  <si>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</si>
  <si>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</si>
  <si>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</si>
  <si>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</si>
  <si>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</si>
  <si>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</si>
  <si>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</si>
  <si>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</si>
  <si>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</si>
  <si>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</si>
  <si>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</si>
  <si>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</si>
  <si>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</si>
  <si>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</si>
  <si>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</si>
  <si>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</si>
  <si>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</si>
  <si>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</si>
  <si>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</si>
  <si>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</si>
  <si>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</si>
  <si>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</si>
  <si>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</si>
  <si>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</si>
  <si>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</si>
  <si>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</si>
  <si>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</si>
  <si>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</si>
  <si>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</si>
  <si>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</si>
  <si>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</si>
  <si>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</si>
  <si>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</si>
  <si>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</si>
  <si>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charset val="238"/>
      </rPr>
      <t>(ADP 125+154+173 + 174)</t>
    </r>
  </si>
  <si>
    <r>
      <rPr>
        <b/>
        <sz val="9"/>
        <color rgb="FF333399"/>
        <rFont val="Arial"/>
        <family val="2"/>
        <charset val="238"/>
      </rPr>
      <t xml:space="preserve">X    TOTAL EXPENDITURE </t>
    </r>
    <r>
      <rPr>
        <sz val="9"/>
        <color rgb="FF333399"/>
        <rFont val="Arial"/>
        <charset val="238"/>
      </rPr>
      <t>(ADP 131+165+175 + 176)</t>
    </r>
  </si>
  <si>
    <r>
      <rPr>
        <b/>
        <sz val="9"/>
        <color rgb="FF333399"/>
        <rFont val="Arial"/>
        <family val="2"/>
        <charset val="238"/>
      </rPr>
      <t xml:space="preserve">XI   PRE-TAX PROFIT OR LOSS </t>
    </r>
    <r>
      <rPr>
        <sz val="9"/>
        <color rgb="FF333399"/>
        <rFont val="Arial"/>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</si>
  <si>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</si>
  <si>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</si>
  <si>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</si>
  <si>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</si>
  <si>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</si>
  <si>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</si>
  <si>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</si>
  <si>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rPr>
      <t xml:space="preserve"> </t>
    </r>
    <r>
      <rPr>
        <sz val="9"/>
        <color rgb="FF333399"/>
        <rFont val="Arial"/>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</si>
  <si>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</si>
  <si>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</si>
  <si>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</si>
  <si>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</si>
  <si>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</si>
  <si>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</si>
  <si>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</si>
  <si>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</si>
  <si>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</si>
  <si>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charset val="238"/>
      </rPr>
      <t>(ADP 182+189)</t>
    </r>
  </si>
  <si>
    <r>
      <rPr>
        <b/>
        <sz val="9"/>
        <color rgb="FF333399"/>
        <rFont val="Arial"/>
        <family val="2"/>
        <charset val="238"/>
      </rPr>
      <t xml:space="preserve">XVIII PROFIT OR LOSS FOR THE PERIOD </t>
    </r>
    <r>
      <rPr>
        <sz val="9"/>
        <color rgb="FF333399"/>
        <rFont val="Arial"/>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</si>
  <si>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</si>
  <si>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</si>
  <si>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</si>
  <si>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</si>
  <si>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</si>
  <si>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</si>
  <si>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</si>
  <si>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</si>
  <si>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</si>
  <si>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</si>
  <si>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</si>
  <si>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</si>
  <si>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</si>
  <si>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</si>
  <si>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</si>
  <si>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</si>
  <si>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</si>
  <si>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</si>
  <si>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charset val="238"/>
      </rPr>
      <t>(ADP 203-212)</t>
    </r>
  </si>
  <si>
    <r>
      <rPr>
        <b/>
        <sz val="9"/>
        <rFont val="Arial"/>
        <family val="2"/>
        <charset val="238"/>
      </rPr>
      <t xml:space="preserve">V COMPREHENSIVE INCOME OR LOSS FOR THE PERIOD </t>
    </r>
    <r>
      <rPr>
        <sz val="9"/>
        <rFont val="Arial"/>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</si>
  <si>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</si>
  <si>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</si>
  <si>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</si>
  <si>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</si>
  <si>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</si>
  <si>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</si>
  <si>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</si>
  <si>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</si>
  <si>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</si>
  <si>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</si>
  <si>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</si>
  <si>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</si>
  <si>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</si>
  <si>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</si>
  <si>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</si>
  <si>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</si>
  <si>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</si>
  <si>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</si>
  <si>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</si>
  <si>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</si>
  <si>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</si>
  <si>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</si>
  <si>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</si>
  <si>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</si>
  <si>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</si>
  <si>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</si>
  <si>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</si>
  <si>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</si>
  <si>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</si>
  <si>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</si>
  <si>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</si>
  <si>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</si>
  <si>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</si>
  <si>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</si>
  <si>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</si>
  <si>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</si>
  <si>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</si>
  <si>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</si>
  <si>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charset val="238"/>
      </rPr>
      <t>(ADP 020 to 024)</t>
    </r>
  </si>
  <si>
    <r>
      <rPr>
        <b/>
        <sz val="9"/>
        <color rgb="FF000080"/>
        <rFont val="Arial"/>
        <family val="2"/>
        <charset val="238"/>
      </rPr>
      <t xml:space="preserve">B) NET CASH FLOW FROM INVESTMENT ACTIVITIES </t>
    </r>
    <r>
      <rPr>
        <sz val="9"/>
        <color rgb="FF000080"/>
        <rFont val="Arial"/>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</si>
  <si>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</si>
  <si>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</si>
  <si>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</si>
  <si>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</si>
  <si>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</si>
  <si>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</si>
  <si>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</si>
  <si>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</si>
  <si>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</si>
  <si>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</si>
  <si>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</si>
  <si>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charset val="238"/>
      </rPr>
      <t>(ADP 032 to 036)</t>
    </r>
  </si>
  <si>
    <r>
      <rPr>
        <b/>
        <sz val="9"/>
        <color rgb="FF000080"/>
        <rFont val="Arial"/>
        <family val="2"/>
        <charset val="238"/>
      </rPr>
      <t xml:space="preserve">C) NET CASH FLOW FROM FINANCING ACTIVITIES </t>
    </r>
    <r>
      <rPr>
        <sz val="9"/>
        <color rgb="FF000080"/>
        <rFont val="Arial"/>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</si>
  <si>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</si>
  <si>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</si>
  <si>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</si>
  <si>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</si>
  <si>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</si>
  <si>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</si>
  <si>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</si>
  <si>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</si>
  <si>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</si>
  <si>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</si>
  <si>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</si>
  <si>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charset val="238"/>
      </rPr>
      <t>(non-controlling)</t>
    </r>
    <r>
      <rPr>
        <b/>
        <sz val="8"/>
        <color rgb="FFFFFFFF"/>
        <rFont val="Arial"/>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</si>
  <si>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</si>
  <si>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</si>
  <si>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</si>
  <si>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</si>
  <si>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</si>
  <si>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</si>
  <si>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</si>
  <si>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</si>
  <si>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</si>
  <si>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</si>
  <si>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</si>
  <si>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</si>
  <si>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</si>
  <si>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</si>
  <si>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</si>
  <si>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</si>
  <si>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</si>
  <si>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</si>
  <si>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</si>
  <si>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</si>
  <si>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</si>
  <si>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</si>
  <si>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</si>
  <si>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</si>
  <si>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</si>
  <si>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</si>
  <si>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</si>
  <si>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</si>
  <si>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</si>
  <si>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</si>
  <si>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</si>
  <si>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</si>
  <si>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</si>
  <si>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</si>
  <si>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</si>
  <si>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</si>
  <si>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</si>
  <si>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</si>
  <si>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</si>
  <si>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</si>
  <si>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</si>
  <si>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</si>
  <si>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</si>
  <si>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</si>
  <si>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</si>
  <si>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</si>
  <si>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</si>
  <si>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</si>
  <si>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</si>
  <si>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</si>
  <si>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</si>
  <si>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</si>
  <si>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</si>
  <si>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</si>
  <si>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</si>
  <si>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</si>
  <si>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charset val="238"/>
      </rPr>
      <t>(ADP 06 to 14)</t>
    </r>
  </si>
  <si>
    <r>
      <rPr>
        <b/>
        <sz val="8"/>
        <color rgb="FF000080"/>
        <rFont val="Arial"/>
        <family val="2"/>
        <charset val="238"/>
      </rPr>
      <t xml:space="preserve">  II COMPREHENSIVE INCOME OR LOSS FOR THE PREVIOUS PERIOD </t>
    </r>
    <r>
      <rPr>
        <sz val="8"/>
        <color rgb="FF000080"/>
        <rFont val="Arial"/>
        <charset val="238"/>
      </rPr>
      <t>(ADP 05+24)</t>
    </r>
  </si>
  <si>
    <r>
      <rPr>
        <b/>
        <sz val="8"/>
        <color rgb="FF000080"/>
        <rFont val="Arial"/>
        <family val="2"/>
        <charset val="238"/>
      </rPr>
      <t xml:space="preserve">III TRANSACTIONS WITH OWNERS IN THE PREVIOUS PERIOD RECOGNISED DIRECTLY IN EQUITY  </t>
    </r>
    <r>
      <rPr>
        <sz val="8"/>
        <color rgb="FF000080"/>
        <rFont val="Arial"/>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</si>
  <si>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</si>
  <si>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</si>
  <si>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</si>
  <si>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</si>
  <si>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</si>
  <si>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</si>
  <si>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</si>
  <si>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</si>
  <si>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</si>
  <si>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</si>
  <si>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</si>
  <si>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</si>
  <si>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</si>
  <si>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</si>
  <si>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</si>
  <si>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</si>
  <si>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</si>
  <si>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</si>
  <si>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</si>
  <si>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</si>
  <si>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</si>
  <si>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</si>
  <si>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</si>
  <si>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</si>
  <si>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</si>
  <si>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charset val="238"/>
      </rPr>
      <t>(ADP 32 to 40)</t>
    </r>
  </si>
  <si>
    <r>
      <rPr>
        <b/>
        <sz val="8"/>
        <color rgb="FF000080"/>
        <rFont val="Arial"/>
        <family val="2"/>
        <charset val="238"/>
      </rPr>
      <t xml:space="preserve">  II COMPREHENSIVE INCOME OR LOSS FOR THE CURRENT PERIOD </t>
    </r>
    <r>
      <rPr>
        <sz val="8"/>
        <color rgb="FF000080"/>
        <rFont val="Arial"/>
        <charset val="238"/>
      </rPr>
      <t>(ADP 31+50)</t>
    </r>
  </si>
  <si>
    <r>
      <rPr>
        <b/>
        <sz val="8"/>
        <color rgb="FF000080"/>
        <rFont val="Arial"/>
        <family val="2"/>
        <charset val="238"/>
      </rPr>
      <t xml:space="preserve">III TRANSACTIONS WITH OWNERS IN THE CURRENT PERIOD RECOGNISED DIRECTLY IN EQUITY  </t>
    </r>
    <r>
      <rPr>
        <sz val="8"/>
        <color rgb="FF000080"/>
        <rFont val="Arial"/>
        <charset val="238"/>
      </rPr>
      <t>(ADP 41 to 48)</t>
    </r>
  </si>
  <si>
    <t>1.</t>
  </si>
  <si>
    <t>2.</t>
  </si>
  <si>
    <t>3.</t>
  </si>
  <si>
    <t>4.</t>
  </si>
  <si>
    <t>03282635</t>
  </si>
  <si>
    <t>HR</t>
  </si>
  <si>
    <t>080040936</t>
  </si>
  <si>
    <t>45050126417</t>
  </si>
  <si>
    <t>74780000HOSHMRAWOI15</t>
  </si>
  <si>
    <t>501</t>
  </si>
  <si>
    <t>ZAGREB</t>
  </si>
  <si>
    <t>FALLEROVO ŠETALIŠTE 22</t>
  </si>
  <si>
    <t>koncar.finance@koncar.hr</t>
  </si>
  <si>
    <t>www.koncar.hr</t>
  </si>
  <si>
    <t>KD</t>
  </si>
  <si>
    <t>RN</t>
  </si>
  <si>
    <t>Končar - Energetika i usluge d.o.o.</t>
  </si>
  <si>
    <t>Zagreb</t>
  </si>
  <si>
    <t>Končar - Institut za elektrotehniku d.d.</t>
  </si>
  <si>
    <t>Končar - Elektronika i informatika d.d.</t>
  </si>
  <si>
    <t>Končar - Mali električni strojevi d.d.</t>
  </si>
  <si>
    <t>Končar - Generatori i motori d.d.</t>
  </si>
  <si>
    <t xml:space="preserve">Končar - Obnovljivi izvori d.o.o. </t>
  </si>
  <si>
    <t>Končar - Mjerni transformatori d.d.</t>
  </si>
  <si>
    <t>Končar - Distributivni i specijalni transf. d.d.</t>
  </si>
  <si>
    <t>Končar - Aparati i postrojenja d.d.</t>
  </si>
  <si>
    <t>Končar - Električna vozila d.d.</t>
  </si>
  <si>
    <t>Končar - Niskonapon. sklopke i prekid. d.o.o.</t>
  </si>
  <si>
    <t>Končar - Montažni inženjering d.d.</t>
  </si>
  <si>
    <t>Končar - Inženj. za energetiku i transport d.d.</t>
  </si>
  <si>
    <t>Končar - Metalne konstrukcije d.d.</t>
  </si>
  <si>
    <t>Power Engineering Transformatory Sp. z o.o.</t>
  </si>
  <si>
    <t>Czerwonaka, Poznan, Poljska</t>
  </si>
  <si>
    <t>No</t>
  </si>
  <si>
    <t>MARINA MARKUŠIĆ</t>
  </si>
  <si>
    <t>01 3667 175</t>
  </si>
  <si>
    <t>marina.markusic@koncar.hr</t>
  </si>
  <si>
    <t>1.1.2020.</t>
  </si>
  <si>
    <t>Submitter: KONCAR ELECTRICAL INDUSTRY INC.</t>
  </si>
  <si>
    <t>KONČAR - KONCAR ELECTRICAL INDUSTRY INC.</t>
  </si>
  <si>
    <t>Notes to consolidated financial statements</t>
  </si>
  <si>
    <t>Issuer's name: Končar - Elektroindustrija d.d. (Končar - Electrical Industry)</t>
  </si>
  <si>
    <t>Tax identification number (PIN): 45050126417</t>
  </si>
  <si>
    <t>1. Division of shares</t>
  </si>
  <si>
    <t>There has been no division of shares.</t>
  </si>
  <si>
    <t>2. Changes in ownership structure</t>
  </si>
  <si>
    <t>There have been no significant changes in ownership structure compared to the previous quarter.</t>
  </si>
  <si>
    <t>3. Mergers and amalgamations.</t>
  </si>
  <si>
    <t>There have been no new mergers or amalgamations</t>
  </si>
  <si>
    <t>4. Description of products and services.</t>
  </si>
  <si>
    <t>Manufacture of electrical equipment for generation, transmission and consumption of electric power and manufacture of transport</t>
  </si>
  <si>
    <t>equipment.</t>
  </si>
  <si>
    <t>5. Uncertainty (description of cases for which there are some uncertainties regarding collection of income or possible future costs).</t>
  </si>
  <si>
    <t>There have been no significant uncertainties regarding the collection of income or possible future costs.</t>
  </si>
  <si>
    <t>6. Business operation results</t>
  </si>
  <si>
    <t>7. Operating and other expenditures</t>
  </si>
  <si>
    <t>8. Profit or loss</t>
  </si>
  <si>
    <t>9. Earnings per share</t>
  </si>
  <si>
    <t>10. Liquidity</t>
  </si>
  <si>
    <t>11. Accounting policies</t>
  </si>
  <si>
    <t xml:space="preserve">In preparing the consolidated financial statements of the Končar Group, the same accounting policies were applied </t>
  </si>
  <si>
    <t>as in the most recent annual financial statements for 2019.</t>
  </si>
  <si>
    <t>The financial reports for 2019 are available for review on the official website of the Zagreb Stock Exchange (www.zse.hr),</t>
  </si>
  <si>
    <t>Croatian Financial Services Supervisory Agency (www.hanfa.hr) and the company's web site (www.koncar.hr).</t>
  </si>
  <si>
    <t>KPMG Croatia d.o.o.</t>
  </si>
  <si>
    <t>30.9.2020.</t>
  </si>
  <si>
    <t>Igor Gošek</t>
  </si>
  <si>
    <t>balance as at 30.09.2020.</t>
  </si>
  <si>
    <t>for the period 01.01.2020. - 30.09.2020.</t>
  </si>
  <si>
    <t>Reporting period: 1 January 2020 to 30 September 2020</t>
  </si>
  <si>
    <t>The Group's total profit after tax amounts to HRK 49.19 million and is higher than in the same period last year.
HRK 29.05 million, or HRK 31.95 million if the profit from discontinued operations is excluded from the 2019 profit
in the amount of HRK 2.90 million.
Holders of parent shares are entitled to a profit of HRK 25.18 million, which is HRK 20.95 million more than the same
period of the previous year, ie HRK 23.85 million more if the profit of discontinued operations in 2019 is excluded.
Net profit attributable to minority interest amounts to HRK 24.01 million, which is HRK 8.10 million more than in the same period
previous year.
Of the 15 companies that make up the Končar Group, two companies reported a loss of HRK 18.44 million and all belong to
holders of parent shares.</t>
  </si>
  <si>
    <t>Balance of cash and cash equivalents at the end of the third quarter of 2020 compared to the beginning of the year
it is higher by HRK 285.25 million.</t>
  </si>
  <si>
    <t xml:space="preserve">
Profit and loss account data related to discontinued operations in the period January-September 2019. years refer to
company Končar - Home Appliances d.d. whose shares were sold to employees and management through the M&amp;E buyout model,
and part of the production program of the Company Končar - Low voltage switches and circuit breakers d.o.o. which was sold to Lovat
Electric S.P.A. from Bergamo.
Business results related to business continuity are as follows:
Realized total revenues in the period January - September 2020, they amount to HRK 2,172.04 million and are higher by HRK 247.92 million
of total revenues generated in the same period last year, or 12.9%. Operating income was realized in the amount
of HRK 2,110.62 million, which is 11.9% more than in the period January - September previous year. Share of operating income
in total revenue is 97.2%. In operating revenues, sales revenues amount to 2,051.02 million or 97.2% of the total
operating income.
Financial revenues (which make up 2.5% of total revenues) are higher by HRK 29.94 million, and financial expenses (whose share is
in total expenses 2.1%) are higher by HRK 23.34 million compared to the same period last year.
The share in the profit from companies related by participating interests and joint ventures amounts to HRK 6.38 million.</t>
  </si>
  <si>
    <t>In the period  January-September 2020. compared to the same period last year, the share of material costs in
operating income by 1.2 percentage points and the share of provisioning costs by 0.1 percentage points, and reduced
is the share of staff costs by 1.5 percentage points, the share of depreciation costs and value adjustment costs
by 0.2 percentage points, and the share of other costs and expenses by 1.1 percentage points.</t>
  </si>
  <si>
    <t>Earnings per share in the period January -September 2020. is HRK 9.89, which is HRK 8.23 ​​more than the salary per
shares in the same period last year, or HRK 9.37 more if the profit of discontinued operations in 2019 is excluded.</t>
  </si>
  <si>
    <t>for the period 01.01.2020. to 30.09.2020.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</si>
</sst>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4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charset val="238"/>
    </font>
    <font>
      <sz val="9"/>
      <name val="Arial"/>
      <charset val="238"/>
    </font>
    <font>
      <b/>
      <sz val="9"/>
      <color rgb="FF000080"/>
      <name val="Arial"/>
      <family val="2"/>
      <charset val="238"/>
    </font>
    <font>
      <b/>
      <sz val="8"/>
      <name val="Arial"/>
      <charset val="238"/>
    </font>
    <font>
      <b/>
      <sz val="9"/>
      <color rgb="FF333399"/>
      <name val="Arial"/>
      <family val="2"/>
      <charset val="238"/>
    </font>
    <font>
      <sz val="9"/>
      <color rgb="FF333399"/>
      <name val="Arial"/>
      <charset val="238"/>
    </font>
    <font>
      <sz val="9"/>
      <color rgb="FF333399"/>
      <name val="Arial"/>
    </font>
    <font>
      <sz val="9"/>
      <color rgb="FF000080"/>
      <name val="Arial"/>
      <charset val="238"/>
    </font>
    <font>
      <b/>
      <sz val="8"/>
      <color rgb="FFFFFFFF"/>
      <name val="Arial"/>
      <family val="2"/>
      <charset val="238"/>
    </font>
    <font>
      <b/>
      <sz val="7"/>
      <color rgb="FFFFFFFF"/>
      <name val="Arial"/>
      <charset val="238"/>
    </font>
    <font>
      <b/>
      <sz val="8"/>
      <color rgb="FFFFFFFF"/>
      <name val="Arial"/>
      <charset val="238"/>
    </font>
    <font>
      <b/>
      <sz val="8"/>
      <color rgb="FF000080"/>
      <name val="Arial"/>
      <family val="2"/>
      <charset val="238"/>
    </font>
    <font>
      <sz val="8"/>
      <name val="Arial"/>
      <charset val="238"/>
    </font>
    <font>
      <sz val="8"/>
      <color rgb="FF000080"/>
      <name val="Arial"/>
      <charset val="238"/>
    </font>
    <font>
      <sz val="11"/>
      <color theme="0"/>
      <name val="Calibri"/>
      <family val="2"/>
      <charset val="238"/>
      <scheme val="minor"/>
    </font>
    <font>
      <b/>
      <sz val="8"/>
      <color indexed="8"/>
      <name val="Arial"/>
      <family val="2"/>
      <charset val="238"/>
    </font>
    <font>
      <sz val="8"/>
      <color indexed="8"/>
      <name val="Arial"/>
      <family val="2"/>
      <charset val="238"/>
    </font>
    <font>
      <sz val="8"/>
      <color rgb="FF000000"/>
      <name val="Arial"/>
      <family val="2"/>
      <charset val="238"/>
    </font>
    <font>
      <i/>
      <sz val="8"/>
      <name val="Arial"/>
      <family val="2"/>
      <charset val="238"/>
    </font>
  </fonts>
  <fills count="18">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s>
  <borders count="44">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22"/>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22">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0" xfId="0" applyNumberFormat="1" applyFont="1" applyFill="1" applyBorder="1" applyAlignment="1" applyProtection="1">
      <alignment horizontal="center" vertical="center"/>
    </xf>
    <xf numFmtId="165" fontId="16" fillId="9" borderId="30" xfId="0" applyNumberFormat="1" applyFont="1" applyFill="1" applyBorder="1" applyAlignment="1" applyProtection="1">
      <alignment horizontal="center" vertical="center"/>
    </xf>
    <xf numFmtId="165" fontId="16" fillId="9" borderId="31" xfId="0" applyNumberFormat="1" applyFont="1" applyFill="1" applyBorder="1" applyAlignment="1" applyProtection="1">
      <alignment horizontal="center" vertical="center"/>
    </xf>
    <xf numFmtId="165" fontId="16" fillId="0"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33" xfId="0" applyFont="1" applyFill="1" applyBorder="1" applyAlignment="1" applyProtection="1">
      <alignment horizontal="center" vertical="center" wrapText="1"/>
    </xf>
    <xf numFmtId="0" fontId="16" fillId="3" borderId="33" xfId="0" applyFont="1" applyFill="1" applyBorder="1" applyAlignment="1" applyProtection="1">
      <alignment horizontal="center" vertical="center"/>
    </xf>
    <xf numFmtId="3" fontId="16"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6" fillId="3" borderId="33" xfId="3" applyFont="1" applyFill="1" applyBorder="1" applyAlignment="1" applyProtection="1">
      <alignment horizontal="center" vertical="center"/>
    </xf>
    <xf numFmtId="3" fontId="16" fillId="3" borderId="33" xfId="3" applyNumberFormat="1" applyFont="1" applyFill="1" applyBorder="1" applyAlignment="1" applyProtection="1">
      <alignment horizontal="center" vertical="center" wrapText="1"/>
    </xf>
    <xf numFmtId="164" fontId="4" fillId="10" borderId="33" xfId="0" applyNumberFormat="1" applyFont="1" applyFill="1" applyBorder="1" applyAlignment="1" applyProtection="1">
      <alignment horizontal="center" vertical="center"/>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21" fillId="9" borderId="33"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33" xfId="0" applyNumberFormat="1" applyFont="1" applyFill="1" applyBorder="1" applyAlignment="1" applyProtection="1">
      <alignment horizontal="right" vertical="center" shrinkToFit="1"/>
    </xf>
    <xf numFmtId="3" fontId="15" fillId="0" borderId="33" xfId="0" applyNumberFormat="1" applyFont="1" applyFill="1" applyBorder="1" applyAlignment="1" applyProtection="1">
      <alignment horizontal="right" vertical="center" shrinkToFit="1"/>
      <protection locked="0"/>
    </xf>
    <xf numFmtId="3" fontId="15" fillId="10" borderId="33" xfId="0" applyNumberFormat="1" applyFont="1" applyFill="1" applyBorder="1" applyAlignment="1" applyProtection="1">
      <alignment vertical="center"/>
    </xf>
    <xf numFmtId="3" fontId="5" fillId="0" borderId="33" xfId="0" applyNumberFormat="1" applyFont="1" applyFill="1" applyBorder="1" applyAlignment="1" applyProtection="1">
      <alignment vertical="center"/>
      <protection locked="0"/>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5" fillId="0" borderId="13"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0"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0" fillId="9" borderId="31" xfId="0" applyNumberFormat="1" applyFont="1" applyFill="1" applyBorder="1" applyAlignment="1" applyProtection="1">
      <alignment vertical="center" shrinkToFit="1"/>
    </xf>
    <xf numFmtId="3" fontId="20" fillId="0" borderId="30" xfId="0" applyNumberFormat="1" applyFont="1" applyFill="1" applyBorder="1" applyAlignment="1" applyProtection="1">
      <alignment vertical="center" shrinkToFit="1"/>
    </xf>
    <xf numFmtId="3" fontId="20" fillId="0" borderId="31" xfId="0" applyNumberFormat="1" applyFont="1" applyFill="1" applyBorder="1" applyAlignment="1" applyProtection="1">
      <alignment vertical="center" shrinkToFit="1"/>
    </xf>
    <xf numFmtId="0" fontId="23" fillId="11" borderId="1" xfId="4" applyFont="1" applyFill="1" applyBorder="1"/>
    <xf numFmtId="0" fontId="1" fillId="11" borderId="21" xfId="4" applyFill="1" applyBorder="1"/>
    <xf numFmtId="0" fontId="1" fillId="0" borderId="0" xfId="4"/>
    <xf numFmtId="0" fontId="25" fillId="11" borderId="34"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35"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37" xfId="4" applyFont="1" applyFill="1" applyBorder="1" applyAlignment="1">
      <alignment vertical="center"/>
    </xf>
    <xf numFmtId="0" fontId="28" fillId="0" borderId="0" xfId="4" applyFont="1" applyFill="1"/>
    <xf numFmtId="0" fontId="4" fillId="11" borderId="34"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35"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35" xfId="4" applyFill="1" applyBorder="1"/>
    <xf numFmtId="0" fontId="26" fillId="11" borderId="34" xfId="4" applyFont="1" applyFill="1" applyBorder="1" applyAlignment="1">
      <alignment wrapText="1"/>
    </xf>
    <xf numFmtId="0" fontId="26" fillId="11" borderId="35" xfId="4" applyFont="1" applyFill="1" applyBorder="1" applyAlignment="1">
      <alignment wrapText="1"/>
    </xf>
    <xf numFmtId="0" fontId="26" fillId="11" borderId="34"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35" xfId="4" applyFont="1" applyFill="1" applyBorder="1"/>
    <xf numFmtId="0" fontId="5" fillId="11" borderId="0" xfId="4" applyFont="1" applyFill="1" applyBorder="1" applyAlignment="1">
      <alignment horizontal="right" vertical="center" wrapText="1"/>
    </xf>
    <xf numFmtId="0" fontId="27" fillId="11" borderId="35" xfId="4" applyFont="1" applyFill="1" applyBorder="1" applyAlignment="1">
      <alignment vertical="center"/>
    </xf>
    <xf numFmtId="0" fontId="5" fillId="11" borderId="34"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38"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35"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35" xfId="4" applyFont="1" applyFill="1" applyBorder="1" applyAlignment="1">
      <alignment vertical="center"/>
    </xf>
    <xf numFmtId="0" fontId="4"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26" fillId="11" borderId="0" xfId="4" applyFont="1" applyFill="1" applyBorder="1" applyAlignment="1">
      <alignment vertical="top" wrapText="1"/>
    </xf>
    <xf numFmtId="0" fontId="26" fillId="11" borderId="34" xfId="4" applyFont="1" applyFill="1" applyBorder="1" applyAlignment="1">
      <alignment vertical="top"/>
    </xf>
    <xf numFmtId="0" fontId="29"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0" fontId="44" fillId="0" borderId="0" xfId="4" applyFont="1"/>
    <xf numFmtId="0" fontId="44" fillId="0" borderId="0" xfId="4" applyFont="1" applyFill="1"/>
    <xf numFmtId="3" fontId="15" fillId="10" borderId="33" xfId="0" applyNumberFormat="1" applyFont="1" applyFill="1" applyBorder="1" applyAlignment="1" applyProtection="1">
      <alignment horizontal="right" vertical="center" shrinkToFit="1"/>
      <protection locked="0"/>
    </xf>
    <xf numFmtId="0" fontId="26" fillId="11" borderId="0" xfId="4" applyFont="1" applyFill="1" applyBorder="1" applyProtection="1">
      <protection locked="0"/>
    </xf>
    <xf numFmtId="3" fontId="11" fillId="0" borderId="0" xfId="3" applyNumberFormat="1" applyProtection="1">
      <protection locked="0"/>
    </xf>
    <xf numFmtId="0" fontId="4" fillId="16" borderId="36" xfId="0" applyFont="1" applyFill="1" applyBorder="1" applyAlignment="1" applyProtection="1">
      <alignment horizontal="center" vertical="center"/>
      <protection locked="0"/>
    </xf>
    <xf numFmtId="0" fontId="4" fillId="17" borderId="38" xfId="0" applyFont="1" applyFill="1" applyBorder="1" applyAlignment="1" applyProtection="1">
      <alignment horizontal="center" vertical="center"/>
      <protection locked="0"/>
    </xf>
    <xf numFmtId="0" fontId="26" fillId="11" borderId="34" xfId="4" applyFont="1" applyFill="1" applyBorder="1" applyAlignment="1" applyProtection="1">
      <alignment vertical="top"/>
      <protection locked="0"/>
    </xf>
    <xf numFmtId="0" fontId="26" fillId="11" borderId="0" xfId="4" applyFont="1" applyFill="1" applyBorder="1" applyAlignment="1" applyProtection="1">
      <alignment vertical="top"/>
      <protection locked="0"/>
    </xf>
    <xf numFmtId="0" fontId="26" fillId="11" borderId="35" xfId="4" applyFont="1" applyFill="1" applyBorder="1" applyProtection="1">
      <protection locked="0"/>
    </xf>
    <xf numFmtId="0" fontId="26" fillId="11" borderId="0" xfId="4" applyFont="1" applyFill="1" applyBorder="1" applyAlignment="1" applyProtection="1">
      <alignment vertical="top"/>
    </xf>
    <xf numFmtId="0" fontId="26" fillId="11" borderId="0" xfId="4" applyFont="1" applyFill="1" applyBorder="1" applyProtection="1"/>
    <xf numFmtId="0" fontId="26" fillId="11" borderId="35" xfId="4" applyFont="1" applyFill="1" applyBorder="1" applyProtection="1"/>
    <xf numFmtId="0" fontId="1" fillId="0" borderId="34" xfId="4" applyBorder="1"/>
    <xf numFmtId="0" fontId="26" fillId="11" borderId="34" xfId="4" applyFont="1" applyFill="1" applyBorder="1" applyProtection="1">
      <protection locked="0"/>
    </xf>
    <xf numFmtId="0" fontId="26" fillId="11" borderId="0" xfId="4" applyFont="1" applyFill="1" applyBorder="1" applyAlignment="1" applyProtection="1">
      <alignment vertical="top" wrapText="1"/>
      <protection locked="0"/>
    </xf>
    <xf numFmtId="0" fontId="26" fillId="11" borderId="0" xfId="4" applyFont="1" applyFill="1" applyBorder="1" applyAlignment="1" applyProtection="1">
      <alignment wrapText="1"/>
      <protection locked="0"/>
    </xf>
    <xf numFmtId="0" fontId="4" fillId="11" borderId="35" xfId="0" applyFont="1" applyFill="1" applyBorder="1" applyAlignment="1" applyProtection="1">
      <alignment horizontal="center" vertical="center"/>
    </xf>
    <xf numFmtId="0" fontId="5" fillId="11" borderId="35" xfId="4" applyFont="1" applyFill="1" applyBorder="1" applyAlignment="1" applyProtection="1">
      <alignment vertical="center"/>
    </xf>
    <xf numFmtId="0" fontId="4" fillId="11" borderId="21" xfId="0" applyFont="1" applyFill="1" applyBorder="1" applyAlignment="1" applyProtection="1">
      <alignment horizontal="center" vertical="center"/>
      <protection locked="0"/>
    </xf>
    <xf numFmtId="3" fontId="5" fillId="0" borderId="14" xfId="0" applyNumberFormat="1" applyFont="1" applyFill="1" applyBorder="1" applyAlignment="1" applyProtection="1">
      <alignment horizontal="right" vertical="center" shrinkToFit="1"/>
      <protection locked="0"/>
    </xf>
    <xf numFmtId="3" fontId="3" fillId="0" borderId="39" xfId="0" applyNumberFormat="1" applyFont="1" applyFill="1" applyBorder="1" applyAlignment="1" applyProtection="1">
      <alignment vertical="center"/>
      <protection locked="0"/>
    </xf>
    <xf numFmtId="3" fontId="5" fillId="0" borderId="40" xfId="0" applyNumberFormat="1" applyFont="1" applyFill="1" applyBorder="1" applyAlignment="1" applyProtection="1">
      <alignment vertical="center"/>
      <protection locked="0"/>
    </xf>
    <xf numFmtId="0" fontId="16" fillId="0" borderId="0" xfId="1" applyFont="1" applyAlignment="1">
      <alignment horizontal="center"/>
    </xf>
    <xf numFmtId="0" fontId="16" fillId="0" borderId="0" xfId="1" applyFont="1" applyAlignment="1">
      <alignment horizontal="left"/>
    </xf>
    <xf numFmtId="0" fontId="3" fillId="0" borderId="0" xfId="1" applyFont="1" applyAlignment="1">
      <alignment horizontal="left"/>
    </xf>
    <xf numFmtId="0" fontId="45" fillId="0" borderId="0" xfId="1" applyFont="1" applyAlignment="1"/>
    <xf numFmtId="0" fontId="46" fillId="0" borderId="0" xfId="1" applyFont="1">
      <alignment vertical="top"/>
    </xf>
    <xf numFmtId="0" fontId="46" fillId="0" borderId="0" xfId="1" applyFont="1" applyFill="1">
      <alignment vertical="top"/>
    </xf>
    <xf numFmtId="0" fontId="46" fillId="0" borderId="0" xfId="1" applyFont="1" applyAlignment="1"/>
    <xf numFmtId="0" fontId="16" fillId="0" borderId="0" xfId="0" applyFont="1"/>
    <xf numFmtId="0" fontId="3" fillId="0" borderId="0" xfId="0" applyFont="1"/>
    <xf numFmtId="0" fontId="16" fillId="0" borderId="0" xfId="1" applyFont="1" applyFill="1" applyAlignment="1">
      <alignment horizontal="left"/>
    </xf>
    <xf numFmtId="0" fontId="3" fillId="0" borderId="0" xfId="1" applyFont="1" applyFill="1" applyAlignment="1">
      <alignment horizontal="left"/>
    </xf>
    <xf numFmtId="0" fontId="48" fillId="0" borderId="0" xfId="0" applyFont="1"/>
    <xf numFmtId="0" fontId="3" fillId="0" borderId="0" xfId="3" applyFont="1"/>
    <xf numFmtId="0" fontId="26" fillId="11" borderId="0" xfId="4" applyFont="1" applyFill="1" applyBorder="1" applyProtection="1">
      <protection locked="0"/>
    </xf>
    <xf numFmtId="0" fontId="26" fillId="11" borderId="0" xfId="4" applyFont="1" applyFill="1" applyBorder="1" applyAlignment="1" applyProtection="1">
      <alignment vertical="top"/>
      <protection locked="0"/>
    </xf>
    <xf numFmtId="0" fontId="4" fillId="17" borderId="3" xfId="0" applyFont="1" applyFill="1" applyBorder="1" applyAlignment="1" applyProtection="1">
      <alignment horizontal="right" vertical="center"/>
      <protection locked="0"/>
    </xf>
    <xf numFmtId="0" fontId="4" fillId="17" borderId="2" xfId="0" applyFont="1" applyFill="1" applyBorder="1" applyAlignment="1" applyProtection="1">
      <alignment horizontal="right" vertical="center"/>
      <protection locked="0"/>
    </xf>
    <xf numFmtId="0" fontId="4" fillId="17" borderId="36" xfId="0" applyFont="1" applyFill="1" applyBorder="1" applyAlignment="1" applyProtection="1">
      <alignment horizontal="right" vertical="center"/>
      <protection locked="0"/>
    </xf>
    <xf numFmtId="0" fontId="5" fillId="11" borderId="0" xfId="4" applyFont="1" applyFill="1" applyBorder="1" applyAlignment="1" applyProtection="1">
      <alignment horizontal="right" vertical="center" wrapText="1"/>
      <protection locked="0"/>
    </xf>
    <xf numFmtId="0" fontId="4" fillId="11" borderId="0" xfId="4" applyFont="1" applyFill="1" applyBorder="1" applyAlignment="1" applyProtection="1">
      <alignment horizontal="center" vertical="center"/>
      <protection locked="0"/>
    </xf>
    <xf numFmtId="0" fontId="4" fillId="11" borderId="0" xfId="4" applyFont="1" applyFill="1" applyBorder="1" applyAlignment="1" applyProtection="1">
      <alignment vertical="center"/>
      <protection locked="0"/>
    </xf>
    <xf numFmtId="0" fontId="4" fillId="11" borderId="35" xfId="4" applyFont="1" applyFill="1" applyBorder="1" applyAlignment="1" applyProtection="1">
      <alignment vertical="center"/>
      <protection locked="0"/>
    </xf>
    <xf numFmtId="0" fontId="26" fillId="11" borderId="0" xfId="4" applyFont="1" applyFill="1" applyBorder="1" applyProtection="1"/>
    <xf numFmtId="0" fontId="26" fillId="11" borderId="0" xfId="4" applyFont="1" applyFill="1" applyBorder="1" applyAlignment="1" applyProtection="1">
      <alignment vertical="top"/>
    </xf>
    <xf numFmtId="0" fontId="4" fillId="11" borderId="0" xfId="0" applyFont="1" applyFill="1" applyBorder="1" applyAlignment="1" applyProtection="1">
      <alignment horizontal="right" vertical="center"/>
    </xf>
    <xf numFmtId="0" fontId="5" fillId="11" borderId="0" xfId="4" applyFont="1" applyFill="1" applyBorder="1" applyAlignment="1" applyProtection="1">
      <alignment vertical="top"/>
    </xf>
    <xf numFmtId="0" fontId="4" fillId="11" borderId="0" xfId="0" applyFont="1" applyFill="1" applyBorder="1" applyAlignment="1" applyProtection="1">
      <alignment horizontal="right" vertical="center"/>
      <protection locked="0"/>
    </xf>
    <xf numFmtId="0" fontId="4" fillId="11" borderId="1" xfId="0" applyFont="1" applyFill="1" applyBorder="1" applyAlignment="1" applyProtection="1">
      <alignment horizontal="right" vertical="center"/>
      <protection locked="0"/>
    </xf>
    <xf numFmtId="0" fontId="5" fillId="11" borderId="0" xfId="4" applyFont="1" applyFill="1" applyBorder="1" applyAlignment="1" applyProtection="1">
      <alignment horizontal="left" vertical="center"/>
      <protection locked="0"/>
    </xf>
    <xf numFmtId="0" fontId="26" fillId="11" borderId="0" xfId="4" applyFont="1" applyFill="1" applyBorder="1" applyAlignment="1" applyProtection="1">
      <alignment vertical="top" wrapText="1"/>
      <protection locked="0"/>
    </xf>
    <xf numFmtId="0" fontId="22" fillId="11" borderId="20" xfId="4" applyFont="1" applyFill="1" applyBorder="1" applyAlignment="1">
      <alignment vertical="center"/>
    </xf>
    <xf numFmtId="0" fontId="22" fillId="11" borderId="1" xfId="4" applyFont="1" applyFill="1" applyBorder="1" applyAlignment="1">
      <alignment vertical="center"/>
    </xf>
    <xf numFmtId="0" fontId="25" fillId="11" borderId="34"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35" xfId="4" applyFont="1" applyFill="1" applyBorder="1" applyAlignment="1">
      <alignment horizontal="center" vertical="center" wrapText="1"/>
    </xf>
    <xf numFmtId="0" fontId="5" fillId="11" borderId="34" xfId="4" applyFont="1" applyFill="1" applyBorder="1" applyAlignment="1">
      <alignment horizontal="right" vertical="center" wrapText="1"/>
    </xf>
    <xf numFmtId="0" fontId="5" fillId="11" borderId="35"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6" fillId="11" borderId="34"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34"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34" xfId="4" applyFont="1" applyFill="1" applyBorder="1" applyAlignment="1">
      <alignment horizontal="right" vertical="center"/>
    </xf>
    <xf numFmtId="0" fontId="5" fillId="11" borderId="35"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6" fillId="11" borderId="34"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27" fillId="11" borderId="34" xfId="4" applyFont="1" applyFill="1" applyBorder="1" applyAlignment="1">
      <alignment vertical="center"/>
    </xf>
    <xf numFmtId="0" fontId="27" fillId="11" borderId="0" xfId="4" applyFont="1" applyFill="1" applyBorder="1" applyAlignment="1">
      <alignment vertical="center"/>
    </xf>
    <xf numFmtId="0" fontId="5"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36" xfId="4" applyFont="1" applyFill="1" applyBorder="1" applyProtection="1">
      <protection locked="0"/>
    </xf>
    <xf numFmtId="0" fontId="5" fillId="11" borderId="34" xfId="4" applyFont="1" applyFill="1" applyBorder="1" applyAlignment="1">
      <alignment horizontal="center" vertical="center"/>
    </xf>
    <xf numFmtId="0" fontId="5" fillId="11" borderId="0" xfId="4" applyFont="1" applyFill="1" applyBorder="1" applyAlignment="1">
      <alignment horizontal="center" vertical="center"/>
    </xf>
    <xf numFmtId="0" fontId="26" fillId="11" borderId="0" xfId="4" applyFont="1" applyFill="1" applyBorder="1" applyAlignment="1">
      <alignment vertical="top" wrapText="1"/>
    </xf>
    <xf numFmtId="0" fontId="4" fillId="16" borderId="3" xfId="0" applyFont="1" applyFill="1" applyBorder="1" applyAlignment="1" applyProtection="1">
      <alignment horizontal="right" vertical="center"/>
      <protection locked="0"/>
    </xf>
    <xf numFmtId="0" fontId="4" fillId="16" borderId="2" xfId="0" applyFont="1" applyFill="1" applyBorder="1" applyAlignment="1" applyProtection="1">
      <alignment horizontal="right" vertical="center"/>
      <protection locked="0"/>
    </xf>
    <xf numFmtId="0" fontId="4" fillId="16" borderId="36" xfId="0" applyFont="1" applyFill="1" applyBorder="1" applyAlignment="1" applyProtection="1">
      <alignment horizontal="right" vertical="center"/>
      <protection locked="0"/>
    </xf>
    <xf numFmtId="0" fontId="26" fillId="11" borderId="0" xfId="4" applyFont="1" applyFill="1" applyBorder="1" applyAlignment="1">
      <alignment vertical="top"/>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lignment horizontal="center" vertical="center"/>
    </xf>
    <xf numFmtId="0" fontId="5" fillId="11" borderId="34"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6" fillId="12" borderId="41" xfId="0" applyFont="1" applyFill="1" applyBorder="1" applyAlignment="1" applyProtection="1">
      <alignment vertical="center"/>
      <protection locked="0"/>
    </xf>
    <xf numFmtId="0" fontId="26" fillId="12" borderId="42" xfId="0" applyFont="1" applyFill="1" applyBorder="1" applyAlignment="1" applyProtection="1">
      <alignment vertical="center"/>
      <protection locked="0"/>
    </xf>
    <xf numFmtId="0" fontId="26" fillId="12" borderId="43" xfId="0"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36" xfId="4" applyFont="1" applyFill="1" applyBorder="1" applyAlignment="1" applyProtection="1">
      <alignment vertical="center"/>
      <protection locked="0"/>
    </xf>
    <xf numFmtId="0" fontId="5" fillId="0"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12" fillId="4" borderId="33" xfId="0" applyFont="1" applyFill="1" applyBorder="1" applyAlignment="1" applyProtection="1">
      <alignment horizontal="left" vertical="center" wrapText="1"/>
    </xf>
    <xf numFmtId="0" fontId="13" fillId="4" borderId="33" xfId="0" applyFont="1" applyFill="1" applyBorder="1" applyAlignment="1" applyProtection="1">
      <alignment vertical="center"/>
    </xf>
    <xf numFmtId="0" fontId="12" fillId="10"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5" fillId="10" borderId="33" xfId="0" applyFont="1" applyFill="1" applyBorder="1" applyAlignment="1" applyProtection="1">
      <alignment horizontal="left" vertical="center" wrapText="1" indent="1"/>
    </xf>
    <xf numFmtId="0" fontId="4" fillId="3" borderId="33" xfId="3" applyFont="1" applyFill="1" applyBorder="1" applyAlignment="1" applyProtection="1">
      <alignment horizontal="center" vertical="center" wrapText="1"/>
    </xf>
    <xf numFmtId="3" fontId="16" fillId="3" borderId="33" xfId="3" applyNumberFormat="1" applyFont="1" applyFill="1" applyBorder="1" applyAlignment="1" applyProtection="1">
      <alignment horizontal="center" vertical="center" wrapText="1"/>
    </xf>
    <xf numFmtId="3" fontId="0" fillId="0" borderId="33"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33" xfId="0" applyFont="1" applyFill="1" applyBorder="1" applyAlignment="1" applyProtection="1">
      <alignment vertical="center" wrapText="1"/>
    </xf>
    <xf numFmtId="0" fontId="0" fillId="0" borderId="33" xfId="0" applyBorder="1" applyAlignment="1" applyProtection="1"/>
    <xf numFmtId="0" fontId="16" fillId="3" borderId="33" xfId="3" applyFont="1" applyFill="1" applyBorder="1" applyAlignment="1" applyProtection="1">
      <alignment horizontal="center" vertical="center"/>
    </xf>
    <xf numFmtId="0" fontId="14" fillId="10" borderId="33"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indent="1"/>
    </xf>
    <xf numFmtId="0" fontId="14" fillId="0" borderId="33"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xf>
    <xf numFmtId="0" fontId="4" fillId="4" borderId="33" xfId="0" applyFont="1" applyFill="1" applyBorder="1" applyAlignment="1" applyProtection="1">
      <alignment vertical="center" wrapText="1"/>
    </xf>
    <xf numFmtId="0" fontId="5" fillId="10" borderId="33" xfId="0" applyFont="1" applyFill="1" applyBorder="1" applyAlignment="1" applyProtection="1">
      <alignment horizontal="left" vertical="center" wrapText="1"/>
    </xf>
    <xf numFmtId="0" fontId="4" fillId="10" borderId="33"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6"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10" borderId="1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12" fillId="10" borderId="14"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3" xfId="0" applyFont="1" applyFill="1" applyBorder="1" applyAlignment="1" applyProtection="1">
      <alignment horizontal="left"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0" xfId="0" applyFont="1" applyBorder="1" applyAlignment="1" applyProtection="1">
      <alignment horizontal="left" vertical="center" wrapText="1"/>
    </xf>
    <xf numFmtId="0" fontId="16" fillId="9" borderId="30"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29" xfId="0" applyFont="1" applyFill="1" applyBorder="1" applyAlignment="1" applyProtection="1">
      <alignment horizontal="left" vertical="center"/>
    </xf>
    <xf numFmtId="0" fontId="19" fillId="6" borderId="29" xfId="0" applyFont="1" applyFill="1" applyBorder="1" applyAlignment="1" applyProtection="1">
      <alignment vertical="center"/>
    </xf>
    <xf numFmtId="0" fontId="3" fillId="0" borderId="29" xfId="0" applyFont="1" applyBorder="1" applyAlignment="1" applyProtection="1">
      <alignment vertical="center"/>
    </xf>
    <xf numFmtId="0" fontId="16" fillId="0" borderId="30" xfId="0" applyFont="1" applyBorder="1" applyAlignment="1" applyProtection="1">
      <alignment horizontal="left" vertical="center" wrapText="1"/>
    </xf>
    <xf numFmtId="0" fontId="16" fillId="9" borderId="31" xfId="0" applyFont="1" applyFill="1" applyBorder="1" applyAlignment="1" applyProtection="1">
      <alignment horizontal="left" vertical="center" wrapText="1"/>
    </xf>
    <xf numFmtId="0" fontId="17"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17" fillId="9" borderId="30" xfId="0" applyFont="1" applyFill="1" applyBorder="1" applyAlignment="1" applyProtection="1">
      <alignment horizontal="left" vertical="center" wrapText="1"/>
    </xf>
    <xf numFmtId="0" fontId="17" fillId="9" borderId="31" xfId="0" applyFont="1" applyFill="1" applyBorder="1" applyAlignment="1" applyProtection="1">
      <alignment horizontal="left" vertical="center" wrapText="1"/>
    </xf>
    <xf numFmtId="0" fontId="3" fillId="0" borderId="32" xfId="0" applyFont="1" applyBorder="1" applyProtection="1"/>
    <xf numFmtId="0" fontId="17" fillId="0" borderId="30" xfId="0" applyFont="1" applyBorder="1" applyAlignment="1" applyProtection="1">
      <alignment horizontal="left" vertical="center" wrapText="1"/>
    </xf>
    <xf numFmtId="0" fontId="17" fillId="0" borderId="31" xfId="0" applyFont="1" applyBorder="1" applyAlignment="1" applyProtection="1">
      <alignment horizontal="left" vertical="center" wrapText="1"/>
    </xf>
    <xf numFmtId="0" fontId="16" fillId="0" borderId="31" xfId="0" applyFont="1" applyBorder="1" applyAlignment="1" applyProtection="1">
      <alignment horizontal="left" vertical="center" wrapText="1"/>
    </xf>
    <xf numFmtId="0" fontId="16" fillId="0" borderId="0" xfId="1" applyFont="1" applyAlignment="1">
      <alignment horizontal="center"/>
    </xf>
    <xf numFmtId="0" fontId="16" fillId="0" borderId="0" xfId="1" applyFont="1" applyAlignment="1">
      <alignment horizontal="left"/>
    </xf>
    <xf numFmtId="0" fontId="47" fillId="0" borderId="0" xfId="0" applyFont="1" applyAlignment="1">
      <alignment horizontal="left" vertical="center" wrapText="1"/>
    </xf>
    <xf numFmtId="0" fontId="47" fillId="0" borderId="0" xfId="0" applyFont="1" applyAlignment="1">
      <alignment horizontal="left" vertical="center"/>
    </xf>
    <xf numFmtId="0" fontId="3" fillId="0" borderId="0" xfId="0" applyFont="1" applyAlignment="1">
      <alignment horizontal="left" wrapText="1"/>
    </xf>
    <xf numFmtId="0" fontId="3" fillId="0" borderId="0" xfId="0" applyFont="1" applyAlignment="1">
      <alignment horizontal="left"/>
    </xf>
    <xf numFmtId="0" fontId="3" fillId="0" borderId="0" xfId="1" applyFont="1" applyAlignment="1">
      <alignment horizontal="left" wrapText="1"/>
    </xf>
    <xf numFmtId="0" fontId="3" fillId="0" borderId="0" xfId="1" applyFont="1" applyAlignment="1">
      <alignment horizontal="left"/>
    </xf>
  </cellXfs>
  <cellStyles count="5">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xmlMaps" Target="xmlMaps.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5.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5"/>
  <sheetViews>
    <sheetView tabSelected="1" zoomScaleNormal="100" workbookViewId="0">
      <selection activeCell="Q76" sqref="Q76:Q77"/>
    </sheetView>
  </sheetViews>
  <sheetFormatPr defaultColWidth="9.140625" defaultRowHeight="15" x14ac:dyDescent="0.25"/>
  <cols>
    <col min="1" max="8" width="9.140625" style="57"/>
    <col min="9" max="9" width="15.28515625" style="57" customWidth="1"/>
    <col min="10" max="16384" width="9.140625" style="57"/>
  </cols>
  <sheetData>
    <row r="1" spans="1:14" ht="15.75" x14ac:dyDescent="0.25">
      <c r="A1" s="157" t="s">
        <v>0</v>
      </c>
      <c r="B1" s="158"/>
      <c r="C1" s="158"/>
      <c r="D1" s="55"/>
      <c r="E1" s="55"/>
      <c r="F1" s="55"/>
      <c r="G1" s="55"/>
      <c r="H1" s="55"/>
      <c r="I1" s="55"/>
      <c r="J1" s="56"/>
    </row>
    <row r="2" spans="1:14" ht="14.45" customHeight="1" x14ac:dyDescent="0.25">
      <c r="A2" s="159" t="s">
        <v>1</v>
      </c>
      <c r="B2" s="160"/>
      <c r="C2" s="160"/>
      <c r="D2" s="160"/>
      <c r="E2" s="160"/>
      <c r="F2" s="160"/>
      <c r="G2" s="160"/>
      <c r="H2" s="160"/>
      <c r="I2" s="160"/>
      <c r="J2" s="161"/>
      <c r="N2" s="104" t="s">
        <v>430</v>
      </c>
    </row>
    <row r="3" spans="1:14" x14ac:dyDescent="0.25">
      <c r="A3" s="58"/>
      <c r="B3" s="59"/>
      <c r="C3" s="59"/>
      <c r="D3" s="59"/>
      <c r="E3" s="59"/>
      <c r="F3" s="59"/>
      <c r="G3" s="59"/>
      <c r="H3" s="59"/>
      <c r="I3" s="59"/>
      <c r="J3" s="60"/>
      <c r="N3" s="104" t="s">
        <v>431</v>
      </c>
    </row>
    <row r="4" spans="1:14" ht="33.6" customHeight="1" x14ac:dyDescent="0.25">
      <c r="A4" s="162" t="s">
        <v>2</v>
      </c>
      <c r="B4" s="163"/>
      <c r="C4" s="163"/>
      <c r="D4" s="163"/>
      <c r="E4" s="164" t="s">
        <v>467</v>
      </c>
      <c r="F4" s="165"/>
      <c r="G4" s="61" t="s">
        <v>3</v>
      </c>
      <c r="H4" s="164" t="s">
        <v>495</v>
      </c>
      <c r="I4" s="165"/>
      <c r="J4" s="62"/>
      <c r="N4" s="104" t="s">
        <v>432</v>
      </c>
    </row>
    <row r="5" spans="1:14" s="63" customFormat="1" ht="10.15" customHeight="1" x14ac:dyDescent="0.25">
      <c r="A5" s="166"/>
      <c r="B5" s="167"/>
      <c r="C5" s="167"/>
      <c r="D5" s="167"/>
      <c r="E5" s="167"/>
      <c r="F5" s="167"/>
      <c r="G5" s="167"/>
      <c r="H5" s="167"/>
      <c r="I5" s="167"/>
      <c r="J5" s="168"/>
      <c r="N5" s="105" t="s">
        <v>433</v>
      </c>
    </row>
    <row r="6" spans="1:14" ht="20.45" customHeight="1" x14ac:dyDescent="0.25">
      <c r="A6" s="64"/>
      <c r="B6" s="65" t="s">
        <v>4</v>
      </c>
      <c r="C6" s="66"/>
      <c r="D6" s="66"/>
      <c r="E6" s="72">
        <v>2020</v>
      </c>
      <c r="F6" s="67"/>
      <c r="G6" s="61"/>
      <c r="H6" s="67"/>
      <c r="I6" s="68"/>
      <c r="J6" s="69"/>
      <c r="N6" s="104"/>
    </row>
    <row r="7" spans="1:14" s="71" customFormat="1" ht="10.9" customHeight="1" x14ac:dyDescent="0.25">
      <c r="A7" s="64"/>
      <c r="B7" s="66"/>
      <c r="C7" s="66"/>
      <c r="D7" s="66"/>
      <c r="E7" s="70"/>
      <c r="F7" s="70"/>
      <c r="G7" s="61"/>
      <c r="H7" s="67"/>
      <c r="I7" s="68"/>
      <c r="J7" s="69"/>
    </row>
    <row r="8" spans="1:14" ht="20.45" customHeight="1" x14ac:dyDescent="0.25">
      <c r="A8" s="64"/>
      <c r="B8" s="65" t="s">
        <v>5</v>
      </c>
      <c r="C8" s="66"/>
      <c r="D8" s="66"/>
      <c r="E8" s="72" t="s">
        <v>432</v>
      </c>
      <c r="F8" s="67"/>
      <c r="G8" s="61"/>
      <c r="H8" s="67"/>
      <c r="I8" s="68"/>
      <c r="J8" s="69"/>
    </row>
    <row r="9" spans="1:14" s="71" customFormat="1" ht="10.9" customHeight="1" x14ac:dyDescent="0.25">
      <c r="A9" s="64"/>
      <c r="B9" s="66"/>
      <c r="C9" s="66"/>
      <c r="D9" s="66"/>
      <c r="E9" s="70"/>
      <c r="F9" s="70"/>
      <c r="G9" s="61"/>
      <c r="H9" s="70"/>
      <c r="I9" s="73"/>
      <c r="J9" s="69"/>
    </row>
    <row r="10" spans="1:14" ht="37.9" customHeight="1" x14ac:dyDescent="0.25">
      <c r="A10" s="176" t="s">
        <v>6</v>
      </c>
      <c r="B10" s="177"/>
      <c r="C10" s="177"/>
      <c r="D10" s="177"/>
      <c r="E10" s="177"/>
      <c r="F10" s="177"/>
      <c r="G10" s="177"/>
      <c r="H10" s="177"/>
      <c r="I10" s="177"/>
      <c r="J10" s="74"/>
    </row>
    <row r="11" spans="1:14" ht="24.6" customHeight="1" x14ac:dyDescent="0.25">
      <c r="A11" s="178" t="s">
        <v>7</v>
      </c>
      <c r="B11" s="179"/>
      <c r="C11" s="171" t="s">
        <v>434</v>
      </c>
      <c r="D11" s="172"/>
      <c r="E11" s="75"/>
      <c r="F11" s="180" t="s">
        <v>8</v>
      </c>
      <c r="G11" s="170"/>
      <c r="H11" s="181" t="s">
        <v>435</v>
      </c>
      <c r="I11" s="182"/>
      <c r="J11" s="76"/>
    </row>
    <row r="12" spans="1:14" ht="14.45" customHeight="1" x14ac:dyDescent="0.25">
      <c r="A12" s="77"/>
      <c r="B12" s="78"/>
      <c r="C12" s="78"/>
      <c r="D12" s="78"/>
      <c r="E12" s="174"/>
      <c r="F12" s="174"/>
      <c r="G12" s="174"/>
      <c r="H12" s="174"/>
      <c r="I12" s="79"/>
      <c r="J12" s="76"/>
    </row>
    <row r="13" spans="1:14" ht="21" customHeight="1" x14ac:dyDescent="0.25">
      <c r="A13" s="169" t="s">
        <v>9</v>
      </c>
      <c r="B13" s="170"/>
      <c r="C13" s="171" t="s">
        <v>436</v>
      </c>
      <c r="D13" s="172"/>
      <c r="E13" s="173"/>
      <c r="F13" s="174"/>
      <c r="G13" s="174"/>
      <c r="H13" s="174"/>
      <c r="I13" s="79"/>
      <c r="J13" s="76"/>
    </row>
    <row r="14" spans="1:14" ht="10.9" customHeight="1" x14ac:dyDescent="0.25">
      <c r="A14" s="75"/>
      <c r="B14" s="79"/>
      <c r="C14" s="78"/>
      <c r="D14" s="78"/>
      <c r="E14" s="175"/>
      <c r="F14" s="175"/>
      <c r="G14" s="175"/>
      <c r="H14" s="175"/>
      <c r="I14" s="78"/>
      <c r="J14" s="80"/>
    </row>
    <row r="15" spans="1:14" ht="22.9" customHeight="1" x14ac:dyDescent="0.25">
      <c r="A15" s="169" t="s">
        <v>10</v>
      </c>
      <c r="B15" s="170"/>
      <c r="C15" s="171" t="s">
        <v>437</v>
      </c>
      <c r="D15" s="172"/>
      <c r="E15" s="189"/>
      <c r="F15" s="190"/>
      <c r="G15" s="81" t="s">
        <v>11</v>
      </c>
      <c r="H15" s="181" t="s">
        <v>438</v>
      </c>
      <c r="I15" s="182"/>
      <c r="J15" s="82"/>
    </row>
    <row r="16" spans="1:14" ht="10.9" customHeight="1" x14ac:dyDescent="0.25">
      <c r="A16" s="75"/>
      <c r="B16" s="79"/>
      <c r="C16" s="78"/>
      <c r="D16" s="78"/>
      <c r="E16" s="175"/>
      <c r="F16" s="175"/>
      <c r="G16" s="175"/>
      <c r="H16" s="175"/>
      <c r="I16" s="78"/>
      <c r="J16" s="80"/>
    </row>
    <row r="17" spans="1:10" ht="22.9" customHeight="1" x14ac:dyDescent="0.25">
      <c r="A17" s="83"/>
      <c r="B17" s="81" t="s">
        <v>12</v>
      </c>
      <c r="C17" s="171" t="s">
        <v>439</v>
      </c>
      <c r="D17" s="172"/>
      <c r="E17" s="84"/>
      <c r="F17" s="84"/>
      <c r="G17" s="84"/>
      <c r="H17" s="84"/>
      <c r="I17" s="84"/>
      <c r="J17" s="82"/>
    </row>
    <row r="18" spans="1:10" x14ac:dyDescent="0.25">
      <c r="A18" s="183"/>
      <c r="B18" s="184"/>
      <c r="C18" s="175"/>
      <c r="D18" s="175"/>
      <c r="E18" s="175"/>
      <c r="F18" s="175"/>
      <c r="G18" s="175"/>
      <c r="H18" s="175"/>
      <c r="I18" s="78"/>
      <c r="J18" s="80"/>
    </row>
    <row r="19" spans="1:10" x14ac:dyDescent="0.25">
      <c r="A19" s="178" t="s">
        <v>13</v>
      </c>
      <c r="B19" s="185"/>
      <c r="C19" s="186" t="s">
        <v>469</v>
      </c>
      <c r="D19" s="187"/>
      <c r="E19" s="187"/>
      <c r="F19" s="187"/>
      <c r="G19" s="187"/>
      <c r="H19" s="187"/>
      <c r="I19" s="187"/>
      <c r="J19" s="188"/>
    </row>
    <row r="20" spans="1:10" x14ac:dyDescent="0.25">
      <c r="A20" s="77"/>
      <c r="B20" s="78"/>
      <c r="C20" s="85"/>
      <c r="D20" s="78"/>
      <c r="E20" s="175"/>
      <c r="F20" s="175"/>
      <c r="G20" s="175"/>
      <c r="H20" s="175"/>
      <c r="I20" s="78"/>
      <c r="J20" s="80"/>
    </row>
    <row r="21" spans="1:10" x14ac:dyDescent="0.25">
      <c r="A21" s="178" t="s">
        <v>14</v>
      </c>
      <c r="B21" s="185"/>
      <c r="C21" s="181">
        <v>10000</v>
      </c>
      <c r="D21" s="182"/>
      <c r="E21" s="175"/>
      <c r="F21" s="175"/>
      <c r="G21" s="186" t="s">
        <v>440</v>
      </c>
      <c r="H21" s="187"/>
      <c r="I21" s="187"/>
      <c r="J21" s="188"/>
    </row>
    <row r="22" spans="1:10" x14ac:dyDescent="0.25">
      <c r="A22" s="77"/>
      <c r="B22" s="78"/>
      <c r="C22" s="78"/>
      <c r="D22" s="78"/>
      <c r="E22" s="175"/>
      <c r="F22" s="175"/>
      <c r="G22" s="175"/>
      <c r="H22" s="175"/>
      <c r="I22" s="78"/>
      <c r="J22" s="80"/>
    </row>
    <row r="23" spans="1:10" x14ac:dyDescent="0.25">
      <c r="A23" s="178" t="s">
        <v>15</v>
      </c>
      <c r="B23" s="185"/>
      <c r="C23" s="186" t="s">
        <v>441</v>
      </c>
      <c r="D23" s="187"/>
      <c r="E23" s="187"/>
      <c r="F23" s="187"/>
      <c r="G23" s="187"/>
      <c r="H23" s="187"/>
      <c r="I23" s="187"/>
      <c r="J23" s="188"/>
    </row>
    <row r="24" spans="1:10" x14ac:dyDescent="0.25">
      <c r="A24" s="77"/>
      <c r="B24" s="78"/>
      <c r="C24" s="78"/>
      <c r="D24" s="78"/>
      <c r="E24" s="175"/>
      <c r="F24" s="175"/>
      <c r="G24" s="175"/>
      <c r="H24" s="175"/>
      <c r="I24" s="78"/>
      <c r="J24" s="80"/>
    </row>
    <row r="25" spans="1:10" x14ac:dyDescent="0.25">
      <c r="A25" s="178" t="s">
        <v>16</v>
      </c>
      <c r="B25" s="185"/>
      <c r="C25" s="192" t="s">
        <v>442</v>
      </c>
      <c r="D25" s="193"/>
      <c r="E25" s="193"/>
      <c r="F25" s="193"/>
      <c r="G25" s="193"/>
      <c r="H25" s="193"/>
      <c r="I25" s="193"/>
      <c r="J25" s="194"/>
    </row>
    <row r="26" spans="1:10" x14ac:dyDescent="0.25">
      <c r="A26" s="77"/>
      <c r="B26" s="78"/>
      <c r="C26" s="85"/>
      <c r="D26" s="78"/>
      <c r="E26" s="175"/>
      <c r="F26" s="175"/>
      <c r="G26" s="175"/>
      <c r="H26" s="175"/>
      <c r="I26" s="78"/>
      <c r="J26" s="80"/>
    </row>
    <row r="27" spans="1:10" x14ac:dyDescent="0.25">
      <c r="A27" s="178" t="s">
        <v>17</v>
      </c>
      <c r="B27" s="185"/>
      <c r="C27" s="192" t="s">
        <v>443</v>
      </c>
      <c r="D27" s="193"/>
      <c r="E27" s="193"/>
      <c r="F27" s="193"/>
      <c r="G27" s="193"/>
      <c r="H27" s="193"/>
      <c r="I27" s="193"/>
      <c r="J27" s="194"/>
    </row>
    <row r="28" spans="1:10" ht="13.9" customHeight="1" x14ac:dyDescent="0.25">
      <c r="A28" s="77"/>
      <c r="B28" s="78"/>
      <c r="C28" s="85"/>
      <c r="D28" s="78"/>
      <c r="E28" s="175"/>
      <c r="F28" s="175"/>
      <c r="G28" s="175"/>
      <c r="H28" s="175"/>
      <c r="I28" s="78"/>
      <c r="J28" s="80"/>
    </row>
    <row r="29" spans="1:10" ht="22.9" customHeight="1" x14ac:dyDescent="0.25">
      <c r="A29" s="169" t="s">
        <v>18</v>
      </c>
      <c r="B29" s="185"/>
      <c r="C29" s="86">
        <v>3445</v>
      </c>
      <c r="D29" s="87"/>
      <c r="E29" s="191"/>
      <c r="F29" s="191"/>
      <c r="G29" s="191"/>
      <c r="H29" s="191"/>
      <c r="I29" s="88"/>
      <c r="J29" s="89"/>
    </row>
    <row r="30" spans="1:10" x14ac:dyDescent="0.25">
      <c r="A30" s="77"/>
      <c r="B30" s="78"/>
      <c r="C30" s="78"/>
      <c r="D30" s="78"/>
      <c r="E30" s="175"/>
      <c r="F30" s="175"/>
      <c r="G30" s="175"/>
      <c r="H30" s="175"/>
      <c r="I30" s="88"/>
      <c r="J30" s="89"/>
    </row>
    <row r="31" spans="1:10" x14ac:dyDescent="0.25">
      <c r="A31" s="178" t="s">
        <v>19</v>
      </c>
      <c r="B31" s="185"/>
      <c r="C31" s="101" t="s">
        <v>444</v>
      </c>
      <c r="D31" s="195" t="s">
        <v>20</v>
      </c>
      <c r="E31" s="196"/>
      <c r="F31" s="196"/>
      <c r="G31" s="196"/>
      <c r="H31" s="90"/>
      <c r="I31" s="91" t="s">
        <v>21</v>
      </c>
      <c r="J31" s="92" t="s">
        <v>22</v>
      </c>
    </row>
    <row r="32" spans="1:10" x14ac:dyDescent="0.25">
      <c r="A32" s="178"/>
      <c r="B32" s="185"/>
      <c r="C32" s="93"/>
      <c r="D32" s="61"/>
      <c r="E32" s="190"/>
      <c r="F32" s="190"/>
      <c r="G32" s="190"/>
      <c r="H32" s="190"/>
      <c r="I32" s="88"/>
      <c r="J32" s="89"/>
    </row>
    <row r="33" spans="1:10" x14ac:dyDescent="0.25">
      <c r="A33" s="178" t="s">
        <v>23</v>
      </c>
      <c r="B33" s="185"/>
      <c r="C33" s="86" t="s">
        <v>445</v>
      </c>
      <c r="D33" s="195" t="s">
        <v>24</v>
      </c>
      <c r="E33" s="196"/>
      <c r="F33" s="196"/>
      <c r="G33" s="196"/>
      <c r="H33" s="84"/>
      <c r="I33" s="91" t="s">
        <v>25</v>
      </c>
      <c r="J33" s="92" t="s">
        <v>26</v>
      </c>
    </row>
    <row r="34" spans="1:10" x14ac:dyDescent="0.25">
      <c r="A34" s="77"/>
      <c r="B34" s="78"/>
      <c r="C34" s="78"/>
      <c r="D34" s="78"/>
      <c r="E34" s="175"/>
      <c r="F34" s="175"/>
      <c r="G34" s="175"/>
      <c r="H34" s="175"/>
      <c r="I34" s="78"/>
      <c r="J34" s="80"/>
    </row>
    <row r="35" spans="1:10" x14ac:dyDescent="0.25">
      <c r="A35" s="195" t="s">
        <v>27</v>
      </c>
      <c r="B35" s="196"/>
      <c r="C35" s="196"/>
      <c r="D35" s="196"/>
      <c r="E35" s="196" t="s">
        <v>28</v>
      </c>
      <c r="F35" s="196"/>
      <c r="G35" s="196"/>
      <c r="H35" s="196"/>
      <c r="I35" s="196"/>
      <c r="J35" s="94" t="s">
        <v>29</v>
      </c>
    </row>
    <row r="36" spans="1:10" x14ac:dyDescent="0.25">
      <c r="A36" s="77"/>
      <c r="B36" s="78"/>
      <c r="C36" s="78"/>
      <c r="D36" s="78"/>
      <c r="E36" s="175"/>
      <c r="F36" s="175"/>
      <c r="G36" s="175"/>
      <c r="H36" s="175"/>
      <c r="I36" s="78"/>
      <c r="J36" s="89"/>
    </row>
    <row r="37" spans="1:10" x14ac:dyDescent="0.25">
      <c r="A37" s="198" t="s">
        <v>446</v>
      </c>
      <c r="B37" s="199"/>
      <c r="C37" s="199"/>
      <c r="D37" s="199"/>
      <c r="E37" s="198" t="s">
        <v>447</v>
      </c>
      <c r="F37" s="199"/>
      <c r="G37" s="199"/>
      <c r="H37" s="199"/>
      <c r="I37" s="200"/>
      <c r="J37" s="109">
        <v>1343068</v>
      </c>
    </row>
    <row r="38" spans="1:10" x14ac:dyDescent="0.25">
      <c r="A38" s="77"/>
      <c r="B38" s="78"/>
      <c r="C38" s="85"/>
      <c r="D38" s="197"/>
      <c r="E38" s="197"/>
      <c r="F38" s="197"/>
      <c r="G38" s="197"/>
      <c r="H38" s="197"/>
      <c r="I38" s="197"/>
      <c r="J38" s="80"/>
    </row>
    <row r="39" spans="1:10" x14ac:dyDescent="0.25">
      <c r="A39" s="142" t="s">
        <v>448</v>
      </c>
      <c r="B39" s="143"/>
      <c r="C39" s="143"/>
      <c r="D39" s="144"/>
      <c r="E39" s="142" t="s">
        <v>447</v>
      </c>
      <c r="F39" s="143"/>
      <c r="G39" s="143"/>
      <c r="H39" s="143"/>
      <c r="I39" s="144"/>
      <c r="J39" s="110">
        <v>3645363</v>
      </c>
    </row>
    <row r="40" spans="1:10" x14ac:dyDescent="0.25">
      <c r="A40" s="77"/>
      <c r="B40" s="78"/>
      <c r="C40" s="85"/>
      <c r="D40" s="95"/>
      <c r="E40" s="197"/>
      <c r="F40" s="197"/>
      <c r="G40" s="197"/>
      <c r="H40" s="197"/>
      <c r="I40" s="79"/>
      <c r="J40" s="80"/>
    </row>
    <row r="41" spans="1:10" x14ac:dyDescent="0.25">
      <c r="A41" s="142" t="s">
        <v>449</v>
      </c>
      <c r="B41" s="143"/>
      <c r="C41" s="143"/>
      <c r="D41" s="144"/>
      <c r="E41" s="142" t="s">
        <v>447</v>
      </c>
      <c r="F41" s="143"/>
      <c r="G41" s="143"/>
      <c r="H41" s="143"/>
      <c r="I41" s="144"/>
      <c r="J41" s="110">
        <v>3282899</v>
      </c>
    </row>
    <row r="42" spans="1:10" x14ac:dyDescent="0.25">
      <c r="A42" s="77"/>
      <c r="B42" s="78"/>
      <c r="C42" s="85"/>
      <c r="D42" s="95"/>
      <c r="E42" s="197"/>
      <c r="F42" s="197"/>
      <c r="G42" s="197"/>
      <c r="H42" s="197"/>
      <c r="I42" s="79"/>
      <c r="J42" s="80"/>
    </row>
    <row r="43" spans="1:10" x14ac:dyDescent="0.25">
      <c r="A43" s="142" t="s">
        <v>450</v>
      </c>
      <c r="B43" s="143"/>
      <c r="C43" s="143"/>
      <c r="D43" s="144"/>
      <c r="E43" s="142" t="s">
        <v>447</v>
      </c>
      <c r="F43" s="143"/>
      <c r="G43" s="143"/>
      <c r="H43" s="143"/>
      <c r="I43" s="144"/>
      <c r="J43" s="110">
        <v>3282678</v>
      </c>
    </row>
    <row r="44" spans="1:10" x14ac:dyDescent="0.25">
      <c r="A44" s="96"/>
      <c r="B44" s="85"/>
      <c r="C44" s="201"/>
      <c r="D44" s="201"/>
      <c r="E44" s="175"/>
      <c r="F44" s="175"/>
      <c r="G44" s="201"/>
      <c r="H44" s="201"/>
      <c r="I44" s="201"/>
      <c r="J44" s="80"/>
    </row>
    <row r="45" spans="1:10" x14ac:dyDescent="0.25">
      <c r="A45" s="142" t="s">
        <v>451</v>
      </c>
      <c r="B45" s="143"/>
      <c r="C45" s="143"/>
      <c r="D45" s="144"/>
      <c r="E45" s="142" t="s">
        <v>447</v>
      </c>
      <c r="F45" s="143"/>
      <c r="G45" s="143"/>
      <c r="H45" s="143"/>
      <c r="I45" s="144"/>
      <c r="J45" s="110">
        <v>1356216</v>
      </c>
    </row>
    <row r="46" spans="1:10" x14ac:dyDescent="0.25">
      <c r="A46" s="96"/>
      <c r="B46" s="85"/>
      <c r="C46" s="85"/>
      <c r="D46" s="78"/>
      <c r="E46" s="140"/>
      <c r="F46" s="140"/>
      <c r="G46" s="201"/>
      <c r="H46" s="201"/>
      <c r="I46" s="78"/>
      <c r="J46" s="80"/>
    </row>
    <row r="47" spans="1:10" x14ac:dyDescent="0.25">
      <c r="A47" s="142" t="s">
        <v>452</v>
      </c>
      <c r="B47" s="143"/>
      <c r="C47" s="143"/>
      <c r="D47" s="144"/>
      <c r="E47" s="142" t="s">
        <v>447</v>
      </c>
      <c r="F47" s="143"/>
      <c r="G47" s="143"/>
      <c r="H47" s="143"/>
      <c r="I47" s="144"/>
      <c r="J47" s="110">
        <v>2435071</v>
      </c>
    </row>
    <row r="48" spans="1:10" x14ac:dyDescent="0.25">
      <c r="A48" s="111"/>
      <c r="B48" s="112"/>
      <c r="C48" s="112"/>
      <c r="D48" s="107"/>
      <c r="E48" s="140"/>
      <c r="F48" s="140"/>
      <c r="G48" s="141"/>
      <c r="H48" s="141"/>
      <c r="I48" s="107"/>
      <c r="J48" s="113"/>
    </row>
    <row r="49" spans="1:10" x14ac:dyDescent="0.25">
      <c r="A49" s="142" t="s">
        <v>453</v>
      </c>
      <c r="B49" s="143"/>
      <c r="C49" s="143"/>
      <c r="D49" s="144"/>
      <c r="E49" s="142" t="s">
        <v>447</v>
      </c>
      <c r="F49" s="143"/>
      <c r="G49" s="143"/>
      <c r="H49" s="143"/>
      <c r="I49" s="144"/>
      <c r="J49" s="110">
        <v>3654656</v>
      </c>
    </row>
    <row r="50" spans="1:10" x14ac:dyDescent="0.25">
      <c r="A50" s="111"/>
      <c r="B50" s="112"/>
      <c r="C50" s="112"/>
      <c r="D50" s="107"/>
      <c r="E50" s="140"/>
      <c r="F50" s="140"/>
      <c r="G50" s="141"/>
      <c r="H50" s="141"/>
      <c r="I50" s="107"/>
      <c r="J50" s="113"/>
    </row>
    <row r="51" spans="1:10" x14ac:dyDescent="0.25">
      <c r="A51" s="142" t="s">
        <v>454</v>
      </c>
      <c r="B51" s="143"/>
      <c r="C51" s="143"/>
      <c r="D51" s="144"/>
      <c r="E51" s="142" t="s">
        <v>447</v>
      </c>
      <c r="F51" s="143"/>
      <c r="G51" s="143"/>
      <c r="H51" s="143"/>
      <c r="I51" s="144"/>
      <c r="J51" s="110">
        <v>3654664</v>
      </c>
    </row>
    <row r="52" spans="1:10" x14ac:dyDescent="0.25">
      <c r="A52" s="111"/>
      <c r="B52" s="112"/>
      <c r="C52" s="112"/>
      <c r="D52" s="107"/>
      <c r="E52" s="140"/>
      <c r="F52" s="140"/>
      <c r="G52" s="141"/>
      <c r="H52" s="141"/>
      <c r="I52" s="107"/>
      <c r="J52" s="113"/>
    </row>
    <row r="53" spans="1:10" x14ac:dyDescent="0.25">
      <c r="A53" s="142" t="s">
        <v>455</v>
      </c>
      <c r="B53" s="143"/>
      <c r="C53" s="143"/>
      <c r="D53" s="144"/>
      <c r="E53" s="142" t="s">
        <v>447</v>
      </c>
      <c r="F53" s="143"/>
      <c r="G53" s="143"/>
      <c r="H53" s="143"/>
      <c r="I53" s="144"/>
      <c r="J53" s="110">
        <v>3641287</v>
      </c>
    </row>
    <row r="54" spans="1:10" x14ac:dyDescent="0.25">
      <c r="A54" s="111"/>
      <c r="B54" s="112"/>
      <c r="C54" s="112"/>
      <c r="D54" s="107"/>
      <c r="E54" s="140"/>
      <c r="F54" s="140"/>
      <c r="G54" s="141"/>
      <c r="H54" s="141"/>
      <c r="I54" s="107"/>
      <c r="J54" s="113"/>
    </row>
    <row r="55" spans="1:10" x14ac:dyDescent="0.25">
      <c r="A55" s="142" t="s">
        <v>456</v>
      </c>
      <c r="B55" s="143"/>
      <c r="C55" s="143"/>
      <c r="D55" s="144"/>
      <c r="E55" s="142" t="s">
        <v>447</v>
      </c>
      <c r="F55" s="143"/>
      <c r="G55" s="143"/>
      <c r="H55" s="143"/>
      <c r="I55" s="144"/>
      <c r="J55" s="110">
        <v>3282660</v>
      </c>
    </row>
    <row r="56" spans="1:10" x14ac:dyDescent="0.25">
      <c r="A56" s="111"/>
      <c r="B56" s="112"/>
      <c r="C56" s="112"/>
      <c r="D56" s="107"/>
      <c r="E56" s="107"/>
      <c r="F56" s="107"/>
      <c r="G56" s="112"/>
      <c r="H56" s="112"/>
      <c r="I56" s="107"/>
      <c r="J56" s="113"/>
    </row>
    <row r="57" spans="1:10" x14ac:dyDescent="0.25">
      <c r="A57" s="142" t="s">
        <v>457</v>
      </c>
      <c r="B57" s="143"/>
      <c r="C57" s="143"/>
      <c r="D57" s="144"/>
      <c r="E57" s="142" t="s">
        <v>447</v>
      </c>
      <c r="F57" s="143"/>
      <c r="G57" s="143"/>
      <c r="H57" s="143"/>
      <c r="I57" s="144"/>
      <c r="J57" s="110">
        <v>3228398</v>
      </c>
    </row>
    <row r="58" spans="1:10" x14ac:dyDescent="0.25">
      <c r="A58" s="111"/>
      <c r="B58" s="112"/>
      <c r="C58" s="112"/>
      <c r="D58" s="107"/>
      <c r="E58" s="140"/>
      <c r="F58" s="140"/>
      <c r="G58" s="141"/>
      <c r="H58" s="141"/>
      <c r="I58" s="107"/>
      <c r="J58" s="113"/>
    </row>
    <row r="59" spans="1:10" x14ac:dyDescent="0.25">
      <c r="A59" s="142" t="s">
        <v>458</v>
      </c>
      <c r="B59" s="143"/>
      <c r="C59" s="143"/>
      <c r="D59" s="144"/>
      <c r="E59" s="142" t="s">
        <v>447</v>
      </c>
      <c r="F59" s="143"/>
      <c r="G59" s="143"/>
      <c r="H59" s="143"/>
      <c r="I59" s="144"/>
      <c r="J59" s="110">
        <v>3654362</v>
      </c>
    </row>
    <row r="60" spans="1:10" x14ac:dyDescent="0.25">
      <c r="A60" s="118"/>
      <c r="B60" s="107"/>
      <c r="C60" s="112"/>
      <c r="D60" s="119"/>
      <c r="E60" s="156"/>
      <c r="F60" s="156"/>
      <c r="G60" s="156"/>
      <c r="H60" s="156"/>
      <c r="I60" s="120"/>
      <c r="J60" s="113"/>
    </row>
    <row r="61" spans="1:10" x14ac:dyDescent="0.25">
      <c r="A61" s="142" t="s">
        <v>459</v>
      </c>
      <c r="B61" s="143"/>
      <c r="C61" s="143"/>
      <c r="D61" s="144"/>
      <c r="E61" s="142" t="s">
        <v>447</v>
      </c>
      <c r="F61" s="143"/>
      <c r="G61" s="143"/>
      <c r="H61" s="143"/>
      <c r="I61" s="144"/>
      <c r="J61" s="110">
        <v>3654354</v>
      </c>
    </row>
    <row r="62" spans="1:10" x14ac:dyDescent="0.25">
      <c r="A62" s="111"/>
      <c r="B62" s="112"/>
      <c r="C62" s="141"/>
      <c r="D62" s="141"/>
      <c r="E62" s="140"/>
      <c r="F62" s="140"/>
      <c r="G62" s="141"/>
      <c r="H62" s="141"/>
      <c r="I62" s="141"/>
      <c r="J62" s="113"/>
    </row>
    <row r="63" spans="1:10" x14ac:dyDescent="0.25">
      <c r="A63" s="142" t="s">
        <v>460</v>
      </c>
      <c r="B63" s="143"/>
      <c r="C63" s="143"/>
      <c r="D63" s="144"/>
      <c r="E63" s="142" t="s">
        <v>447</v>
      </c>
      <c r="F63" s="143"/>
      <c r="G63" s="143"/>
      <c r="H63" s="143"/>
      <c r="I63" s="144"/>
      <c r="J63" s="110">
        <v>1114328</v>
      </c>
    </row>
    <row r="64" spans="1:10" x14ac:dyDescent="0.25">
      <c r="A64" s="111"/>
      <c r="B64" s="112"/>
      <c r="C64" s="112"/>
      <c r="D64" s="107"/>
      <c r="E64" s="140"/>
      <c r="F64" s="140"/>
      <c r="G64" s="141"/>
      <c r="H64" s="141"/>
      <c r="I64" s="107"/>
      <c r="J64" s="113"/>
    </row>
    <row r="65" spans="1:11" x14ac:dyDescent="0.25">
      <c r="A65" s="142" t="s">
        <v>461</v>
      </c>
      <c r="B65" s="143"/>
      <c r="C65" s="143"/>
      <c r="D65" s="144"/>
      <c r="E65" s="142" t="s">
        <v>462</v>
      </c>
      <c r="F65" s="143"/>
      <c r="G65" s="143"/>
      <c r="H65" s="143"/>
      <c r="I65" s="144"/>
      <c r="J65" s="110"/>
    </row>
    <row r="66" spans="1:11" x14ac:dyDescent="0.25">
      <c r="A66" s="153"/>
      <c r="B66" s="153"/>
      <c r="C66" s="153"/>
      <c r="D66" s="153"/>
      <c r="E66" s="154"/>
      <c r="F66" s="154"/>
      <c r="G66" s="154"/>
      <c r="H66" s="154"/>
      <c r="I66" s="154"/>
      <c r="J66" s="123"/>
    </row>
    <row r="67" spans="1:11" x14ac:dyDescent="0.25">
      <c r="A67" s="145"/>
      <c r="B67" s="145"/>
      <c r="C67" s="146"/>
      <c r="D67" s="146"/>
      <c r="E67" s="155"/>
      <c r="F67" s="155"/>
      <c r="G67" s="147"/>
      <c r="H67" s="147"/>
      <c r="I67" s="147"/>
      <c r="J67" s="148"/>
    </row>
    <row r="68" spans="1:11" x14ac:dyDescent="0.25">
      <c r="A68" s="114"/>
      <c r="B68" s="114"/>
      <c r="C68" s="150"/>
      <c r="D68" s="150"/>
      <c r="E68" s="149"/>
      <c r="F68" s="149"/>
      <c r="G68" s="152"/>
      <c r="H68" s="152"/>
      <c r="I68" s="152"/>
      <c r="J68" s="122" t="s">
        <v>30</v>
      </c>
    </row>
    <row r="69" spans="1:11" x14ac:dyDescent="0.25">
      <c r="A69" s="114"/>
      <c r="B69" s="114"/>
      <c r="C69" s="114"/>
      <c r="D69" s="115"/>
      <c r="E69" s="149"/>
      <c r="F69" s="149"/>
      <c r="G69" s="150"/>
      <c r="H69" s="150"/>
      <c r="I69" s="115"/>
      <c r="J69" s="116"/>
    </row>
    <row r="70" spans="1:11" x14ac:dyDescent="0.25">
      <c r="A70" s="151"/>
      <c r="B70" s="151"/>
      <c r="C70" s="151"/>
      <c r="D70" s="151"/>
      <c r="E70" s="151"/>
      <c r="F70" s="151"/>
      <c r="G70" s="151"/>
      <c r="H70" s="151"/>
      <c r="I70" s="151"/>
      <c r="J70" s="121"/>
    </row>
    <row r="71" spans="1:11" x14ac:dyDescent="0.25">
      <c r="A71" s="114"/>
      <c r="B71" s="114"/>
      <c r="C71" s="114"/>
      <c r="D71" s="114"/>
      <c r="E71" s="114"/>
      <c r="F71" s="114"/>
      <c r="G71" s="114"/>
      <c r="H71" s="114"/>
      <c r="I71" s="114"/>
      <c r="J71" s="114"/>
      <c r="K71" s="117"/>
    </row>
    <row r="72" spans="1:11" x14ac:dyDescent="0.25">
      <c r="A72" s="96"/>
      <c r="B72" s="85"/>
      <c r="C72" s="85"/>
      <c r="D72" s="78"/>
      <c r="E72" s="175"/>
      <c r="F72" s="175"/>
      <c r="G72" s="201"/>
      <c r="H72" s="201"/>
      <c r="I72" s="78"/>
      <c r="J72" s="97" t="s">
        <v>31</v>
      </c>
    </row>
    <row r="73" spans="1:11" ht="14.45" customHeight="1" x14ac:dyDescent="0.25">
      <c r="A73" s="169" t="s">
        <v>32</v>
      </c>
      <c r="B73" s="180"/>
      <c r="C73" s="181" t="s">
        <v>463</v>
      </c>
      <c r="D73" s="182"/>
      <c r="E73" s="206" t="s">
        <v>33</v>
      </c>
      <c r="F73" s="207"/>
      <c r="G73" s="186"/>
      <c r="H73" s="187"/>
      <c r="I73" s="187"/>
      <c r="J73" s="188"/>
    </row>
    <row r="74" spans="1:11" x14ac:dyDescent="0.25">
      <c r="A74" s="96"/>
      <c r="B74" s="85"/>
      <c r="C74" s="201"/>
      <c r="D74" s="201"/>
      <c r="E74" s="175"/>
      <c r="F74" s="175"/>
      <c r="G74" s="208" t="s">
        <v>34</v>
      </c>
      <c r="H74" s="208"/>
      <c r="I74" s="208"/>
      <c r="J74" s="69"/>
    </row>
    <row r="75" spans="1:11" ht="13.9" customHeight="1" x14ac:dyDescent="0.25">
      <c r="A75" s="169" t="s">
        <v>35</v>
      </c>
      <c r="B75" s="180"/>
      <c r="C75" s="186" t="s">
        <v>464</v>
      </c>
      <c r="D75" s="187"/>
      <c r="E75" s="187"/>
      <c r="F75" s="187"/>
      <c r="G75" s="187"/>
      <c r="H75" s="187"/>
      <c r="I75" s="187"/>
      <c r="J75" s="188"/>
    </row>
    <row r="76" spans="1:11" x14ac:dyDescent="0.25">
      <c r="A76" s="77"/>
      <c r="B76" s="78"/>
      <c r="C76" s="191" t="s">
        <v>36</v>
      </c>
      <c r="D76" s="191"/>
      <c r="E76" s="191"/>
      <c r="F76" s="191"/>
      <c r="G76" s="191"/>
      <c r="H76" s="191"/>
      <c r="I76" s="191"/>
      <c r="J76" s="80"/>
    </row>
    <row r="77" spans="1:11" x14ac:dyDescent="0.25">
      <c r="A77" s="169" t="s">
        <v>37</v>
      </c>
      <c r="B77" s="180"/>
      <c r="C77" s="202" t="s">
        <v>465</v>
      </c>
      <c r="D77" s="203"/>
      <c r="E77" s="204"/>
      <c r="F77" s="175"/>
      <c r="G77" s="175"/>
      <c r="H77" s="196"/>
      <c r="I77" s="196"/>
      <c r="J77" s="205"/>
    </row>
    <row r="78" spans="1:11" x14ac:dyDescent="0.25">
      <c r="A78" s="77"/>
      <c r="B78" s="78"/>
      <c r="C78" s="85"/>
      <c r="D78" s="78"/>
      <c r="E78" s="175"/>
      <c r="F78" s="175"/>
      <c r="G78" s="175"/>
      <c r="H78" s="175"/>
      <c r="I78" s="78"/>
      <c r="J78" s="80"/>
    </row>
    <row r="79" spans="1:11" ht="14.45" customHeight="1" x14ac:dyDescent="0.25">
      <c r="A79" s="169" t="s">
        <v>38</v>
      </c>
      <c r="B79" s="180"/>
      <c r="C79" s="214" t="s">
        <v>466</v>
      </c>
      <c r="D79" s="215"/>
      <c r="E79" s="215"/>
      <c r="F79" s="215"/>
      <c r="G79" s="215"/>
      <c r="H79" s="215"/>
      <c r="I79" s="215"/>
      <c r="J79" s="216"/>
    </row>
    <row r="80" spans="1:11" x14ac:dyDescent="0.25">
      <c r="A80" s="77"/>
      <c r="B80" s="78"/>
      <c r="C80" s="78"/>
      <c r="D80" s="78"/>
      <c r="E80" s="175"/>
      <c r="F80" s="175"/>
      <c r="G80" s="175"/>
      <c r="H80" s="175"/>
      <c r="I80" s="78"/>
      <c r="J80" s="80"/>
    </row>
    <row r="81" spans="1:10" x14ac:dyDescent="0.25">
      <c r="A81" s="169" t="s">
        <v>39</v>
      </c>
      <c r="B81" s="180"/>
      <c r="C81" s="209" t="s">
        <v>494</v>
      </c>
      <c r="D81" s="210"/>
      <c r="E81" s="210"/>
      <c r="F81" s="210"/>
      <c r="G81" s="210"/>
      <c r="H81" s="210"/>
      <c r="I81" s="210"/>
      <c r="J81" s="211"/>
    </row>
    <row r="82" spans="1:10" ht="14.45" customHeight="1" x14ac:dyDescent="0.25">
      <c r="A82" s="77"/>
      <c r="B82" s="78"/>
      <c r="C82" s="212" t="s">
        <v>40</v>
      </c>
      <c r="D82" s="212"/>
      <c r="E82" s="212"/>
      <c r="F82" s="212"/>
      <c r="G82" s="78"/>
      <c r="H82" s="78"/>
      <c r="I82" s="78"/>
      <c r="J82" s="80"/>
    </row>
    <row r="83" spans="1:10" x14ac:dyDescent="0.25">
      <c r="A83" s="169" t="s">
        <v>41</v>
      </c>
      <c r="B83" s="180"/>
      <c r="C83" s="209" t="s">
        <v>496</v>
      </c>
      <c r="D83" s="210"/>
      <c r="E83" s="210"/>
      <c r="F83" s="210"/>
      <c r="G83" s="210"/>
      <c r="H83" s="210"/>
      <c r="I83" s="210"/>
      <c r="J83" s="211"/>
    </row>
    <row r="84" spans="1:10" ht="14.45" customHeight="1" x14ac:dyDescent="0.25">
      <c r="A84" s="98"/>
      <c r="B84" s="99"/>
      <c r="C84" s="213" t="s">
        <v>42</v>
      </c>
      <c r="D84" s="213"/>
      <c r="E84" s="213"/>
      <c r="F84" s="213"/>
      <c r="G84" s="213"/>
      <c r="H84" s="99"/>
      <c r="I84" s="99"/>
      <c r="J84" s="100"/>
    </row>
    <row r="91" spans="1:10" ht="27" customHeight="1" x14ac:dyDescent="0.25"/>
    <row r="95" spans="1:10"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68">
    <mergeCell ref="A81:B81"/>
    <mergeCell ref="C81:J81"/>
    <mergeCell ref="C82:F82"/>
    <mergeCell ref="A83:B83"/>
    <mergeCell ref="C83:J83"/>
    <mergeCell ref="C84:G84"/>
    <mergeCell ref="E78:F78"/>
    <mergeCell ref="G78:H78"/>
    <mergeCell ref="A79:B79"/>
    <mergeCell ref="C79:J79"/>
    <mergeCell ref="E80:F80"/>
    <mergeCell ref="G80:H80"/>
    <mergeCell ref="A75:B75"/>
    <mergeCell ref="C75:J75"/>
    <mergeCell ref="C76:I76"/>
    <mergeCell ref="A77:B77"/>
    <mergeCell ref="C77:E77"/>
    <mergeCell ref="F77:G77"/>
    <mergeCell ref="H77:J77"/>
    <mergeCell ref="A73:B73"/>
    <mergeCell ref="C73:D73"/>
    <mergeCell ref="E73:F73"/>
    <mergeCell ref="G73:J73"/>
    <mergeCell ref="C74:D74"/>
    <mergeCell ref="E74:F74"/>
    <mergeCell ref="G74:I74"/>
    <mergeCell ref="A47:D47"/>
    <mergeCell ref="E47:I47"/>
    <mergeCell ref="E72:F72"/>
    <mergeCell ref="G72:H72"/>
    <mergeCell ref="C44:D44"/>
    <mergeCell ref="E44:F44"/>
    <mergeCell ref="G44:I44"/>
    <mergeCell ref="A45:D45"/>
    <mergeCell ref="E45:I45"/>
    <mergeCell ref="E46:F46"/>
    <mergeCell ref="G46:H46"/>
    <mergeCell ref="E48:F48"/>
    <mergeCell ref="G48:H48"/>
    <mergeCell ref="A49:D49"/>
    <mergeCell ref="E49:I49"/>
    <mergeCell ref="E50:F50"/>
    <mergeCell ref="G50:H50"/>
    <mergeCell ref="A51:D51"/>
    <mergeCell ref="E51:I51"/>
    <mergeCell ref="E58:F58"/>
    <mergeCell ref="G58:H58"/>
    <mergeCell ref="A59:D59"/>
    <mergeCell ref="E59:I59"/>
    <mergeCell ref="E60:F60"/>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 ref="G60:H60"/>
    <mergeCell ref="A61:D61"/>
    <mergeCell ref="E61:I61"/>
    <mergeCell ref="E62:F62"/>
    <mergeCell ref="C62:D62"/>
    <mergeCell ref="G62:I62"/>
    <mergeCell ref="A63:D63"/>
    <mergeCell ref="E63:I63"/>
    <mergeCell ref="E64:F64"/>
    <mergeCell ref="G64:H64"/>
    <mergeCell ref="A65:D65"/>
    <mergeCell ref="E65:I65"/>
    <mergeCell ref="A67:B67"/>
    <mergeCell ref="C67:D67"/>
    <mergeCell ref="G67:J67"/>
    <mergeCell ref="E69:F69"/>
    <mergeCell ref="G69:H69"/>
    <mergeCell ref="A70:D70"/>
    <mergeCell ref="E70:I70"/>
    <mergeCell ref="C68:D68"/>
    <mergeCell ref="E68:F68"/>
    <mergeCell ref="G68:I68"/>
    <mergeCell ref="A66:D66"/>
    <mergeCell ref="E66:I66"/>
    <mergeCell ref="E67:F67"/>
    <mergeCell ref="E52:F52"/>
    <mergeCell ref="G52:H52"/>
    <mergeCell ref="A53:D53"/>
    <mergeCell ref="E53:I53"/>
    <mergeCell ref="E54:F54"/>
    <mergeCell ref="G54:H54"/>
    <mergeCell ref="A55:D55"/>
    <mergeCell ref="E55:I55"/>
    <mergeCell ref="A57:D57"/>
    <mergeCell ref="E57:I57"/>
  </mergeCells>
  <dataValidations count="4">
    <dataValidation type="list" allowBlank="1" showInputMessage="1" showErrorMessage="1" sqref="C73:D73">
      <formula1>$J$68:$J$72</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7" top="0.75" bottom="0.75" header="0.3" footer="0.3"/>
  <pageSetup paperSize="9" scale="5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view="pageBreakPreview" zoomScaleNormal="100" zoomScaleSheetLayoutView="100" workbookViewId="0">
      <selection activeCell="O120" sqref="O120"/>
    </sheetView>
  </sheetViews>
  <sheetFormatPr defaultColWidth="8.85546875" defaultRowHeight="12.75" x14ac:dyDescent="0.2"/>
  <cols>
    <col min="1" max="7" width="8.85546875" style="11"/>
    <col min="8" max="9" width="16.140625" style="29" customWidth="1"/>
    <col min="10" max="10" width="10.28515625" style="11" bestFit="1" customWidth="1"/>
    <col min="11" max="16384" width="8.85546875" style="11"/>
  </cols>
  <sheetData>
    <row r="1" spans="1:9" x14ac:dyDescent="0.2">
      <c r="A1" s="220" t="s">
        <v>43</v>
      </c>
      <c r="B1" s="221"/>
      <c r="C1" s="221"/>
      <c r="D1" s="221"/>
      <c r="E1" s="221"/>
      <c r="F1" s="221"/>
      <c r="G1" s="221"/>
      <c r="H1" s="221"/>
      <c r="I1" s="221"/>
    </row>
    <row r="2" spans="1:9" x14ac:dyDescent="0.2">
      <c r="A2" s="222" t="s">
        <v>497</v>
      </c>
      <c r="B2" s="223"/>
      <c r="C2" s="223"/>
      <c r="D2" s="223"/>
      <c r="E2" s="223"/>
      <c r="F2" s="223"/>
      <c r="G2" s="223"/>
      <c r="H2" s="223"/>
      <c r="I2" s="223"/>
    </row>
    <row r="3" spans="1:9" x14ac:dyDescent="0.2">
      <c r="A3" s="224" t="s">
        <v>44</v>
      </c>
      <c r="B3" s="225"/>
      <c r="C3" s="225"/>
      <c r="D3" s="225"/>
      <c r="E3" s="225"/>
      <c r="F3" s="225"/>
      <c r="G3" s="225"/>
      <c r="H3" s="225"/>
      <c r="I3" s="225"/>
    </row>
    <row r="4" spans="1:9" x14ac:dyDescent="0.2">
      <c r="A4" s="226" t="s">
        <v>468</v>
      </c>
      <c r="B4" s="227"/>
      <c r="C4" s="227"/>
      <c r="D4" s="227"/>
      <c r="E4" s="227"/>
      <c r="F4" s="227"/>
      <c r="G4" s="227"/>
      <c r="H4" s="227"/>
      <c r="I4" s="228"/>
    </row>
    <row r="5" spans="1:9" ht="45" x14ac:dyDescent="0.2">
      <c r="A5" s="231" t="s">
        <v>45</v>
      </c>
      <c r="B5" s="232"/>
      <c r="C5" s="232"/>
      <c r="D5" s="232"/>
      <c r="E5" s="232"/>
      <c r="F5" s="232"/>
      <c r="G5" s="12" t="s">
        <v>46</v>
      </c>
      <c r="H5" s="14" t="s">
        <v>47</v>
      </c>
      <c r="I5" s="14" t="s">
        <v>48</v>
      </c>
    </row>
    <row r="6" spans="1:9" x14ac:dyDescent="0.2">
      <c r="A6" s="229">
        <v>1</v>
      </c>
      <c r="B6" s="230"/>
      <c r="C6" s="230"/>
      <c r="D6" s="230"/>
      <c r="E6" s="230"/>
      <c r="F6" s="230"/>
      <c r="G6" s="13">
        <v>2</v>
      </c>
      <c r="H6" s="14">
        <v>3</v>
      </c>
      <c r="I6" s="14">
        <v>4</v>
      </c>
    </row>
    <row r="7" spans="1:9" x14ac:dyDescent="0.2">
      <c r="A7" s="233"/>
      <c r="B7" s="233"/>
      <c r="C7" s="233"/>
      <c r="D7" s="233"/>
      <c r="E7" s="233"/>
      <c r="F7" s="233"/>
      <c r="G7" s="233"/>
      <c r="H7" s="233"/>
      <c r="I7" s="233"/>
    </row>
    <row r="8" spans="1:9" ht="12.75" customHeight="1" x14ac:dyDescent="0.2">
      <c r="A8" s="234" t="s">
        <v>49</v>
      </c>
      <c r="B8" s="234"/>
      <c r="C8" s="234"/>
      <c r="D8" s="234"/>
      <c r="E8" s="234"/>
      <c r="F8" s="234"/>
      <c r="G8" s="15">
        <v>1</v>
      </c>
      <c r="H8" s="27">
        <v>0</v>
      </c>
      <c r="I8" s="27">
        <v>0</v>
      </c>
    </row>
    <row r="9" spans="1:9" ht="12.75" customHeight="1" x14ac:dyDescent="0.2">
      <c r="A9" s="219" t="s">
        <v>50</v>
      </c>
      <c r="B9" s="219"/>
      <c r="C9" s="219"/>
      <c r="D9" s="219"/>
      <c r="E9" s="219"/>
      <c r="F9" s="219"/>
      <c r="G9" s="16">
        <v>2</v>
      </c>
      <c r="H9" s="28">
        <f>H10+H17+H27+H38+H43</f>
        <v>1626743107</v>
      </c>
      <c r="I9" s="28">
        <f>I10+I17+I27+I38+I43</f>
        <v>1591738433</v>
      </c>
    </row>
    <row r="10" spans="1:9" ht="12.75" customHeight="1" x14ac:dyDescent="0.2">
      <c r="A10" s="218" t="s">
        <v>51</v>
      </c>
      <c r="B10" s="218"/>
      <c r="C10" s="218"/>
      <c r="D10" s="218"/>
      <c r="E10" s="218"/>
      <c r="F10" s="218"/>
      <c r="G10" s="16">
        <v>3</v>
      </c>
      <c r="H10" s="28">
        <f>H11+H12+H13+H14+H15+H16</f>
        <v>47426037</v>
      </c>
      <c r="I10" s="28">
        <f>I11+I12+I13+I14+I15+I16</f>
        <v>42718776</v>
      </c>
    </row>
    <row r="11" spans="1:9" ht="12.75" customHeight="1" x14ac:dyDescent="0.2">
      <c r="A11" s="217" t="s">
        <v>52</v>
      </c>
      <c r="B11" s="217"/>
      <c r="C11" s="217"/>
      <c r="D11" s="217"/>
      <c r="E11" s="217"/>
      <c r="F11" s="217"/>
      <c r="G11" s="15">
        <v>4</v>
      </c>
      <c r="H11" s="27">
        <v>21193174</v>
      </c>
      <c r="I11" s="27">
        <v>17412446</v>
      </c>
    </row>
    <row r="12" spans="1:9" ht="22.9" customHeight="1" x14ac:dyDescent="0.2">
      <c r="A12" s="217" t="s">
        <v>53</v>
      </c>
      <c r="B12" s="217"/>
      <c r="C12" s="217"/>
      <c r="D12" s="217"/>
      <c r="E12" s="217"/>
      <c r="F12" s="217"/>
      <c r="G12" s="15">
        <v>5</v>
      </c>
      <c r="H12" s="27">
        <v>14427244</v>
      </c>
      <c r="I12" s="27">
        <v>13717949</v>
      </c>
    </row>
    <row r="13" spans="1:9" ht="12.75" customHeight="1" x14ac:dyDescent="0.2">
      <c r="A13" s="217" t="s">
        <v>54</v>
      </c>
      <c r="B13" s="217"/>
      <c r="C13" s="217"/>
      <c r="D13" s="217"/>
      <c r="E13" s="217"/>
      <c r="F13" s="217"/>
      <c r="G13" s="15">
        <v>6</v>
      </c>
      <c r="H13" s="27">
        <v>7342331</v>
      </c>
      <c r="I13" s="27">
        <v>7342331</v>
      </c>
    </row>
    <row r="14" spans="1:9" ht="12.75" customHeight="1" x14ac:dyDescent="0.2">
      <c r="A14" s="217" t="s">
        <v>55</v>
      </c>
      <c r="B14" s="217"/>
      <c r="C14" s="217"/>
      <c r="D14" s="217"/>
      <c r="E14" s="217"/>
      <c r="F14" s="217"/>
      <c r="G14" s="15">
        <v>7</v>
      </c>
      <c r="H14" s="27">
        <v>0</v>
      </c>
      <c r="I14" s="27">
        <v>0</v>
      </c>
    </row>
    <row r="15" spans="1:9" ht="12.75" customHeight="1" x14ac:dyDescent="0.2">
      <c r="A15" s="217" t="s">
        <v>56</v>
      </c>
      <c r="B15" s="217"/>
      <c r="C15" s="217"/>
      <c r="D15" s="217"/>
      <c r="E15" s="217"/>
      <c r="F15" s="217"/>
      <c r="G15" s="15">
        <v>8</v>
      </c>
      <c r="H15" s="27">
        <v>4463288</v>
      </c>
      <c r="I15" s="27">
        <v>4246050</v>
      </c>
    </row>
    <row r="16" spans="1:9" ht="12.75" customHeight="1" x14ac:dyDescent="0.2">
      <c r="A16" s="217" t="s">
        <v>57</v>
      </c>
      <c r="B16" s="217"/>
      <c r="C16" s="217"/>
      <c r="D16" s="217"/>
      <c r="E16" s="217"/>
      <c r="F16" s="217"/>
      <c r="G16" s="15">
        <v>9</v>
      </c>
      <c r="H16" s="27">
        <v>0</v>
      </c>
      <c r="I16" s="27">
        <v>0</v>
      </c>
    </row>
    <row r="17" spans="1:9" ht="12.75" customHeight="1" x14ac:dyDescent="0.2">
      <c r="A17" s="218" t="s">
        <v>58</v>
      </c>
      <c r="B17" s="218"/>
      <c r="C17" s="218"/>
      <c r="D17" s="218"/>
      <c r="E17" s="218"/>
      <c r="F17" s="218"/>
      <c r="G17" s="16">
        <v>10</v>
      </c>
      <c r="H17" s="28">
        <f>H18+H19+H20+H21+H22+H23+H24+H25+H26</f>
        <v>1227561090</v>
      </c>
      <c r="I17" s="28">
        <f>I18+I19+I20+I21+I22+I23+I24+I25+I26</f>
        <v>1212404844</v>
      </c>
    </row>
    <row r="18" spans="1:9" ht="12.75" customHeight="1" x14ac:dyDescent="0.2">
      <c r="A18" s="217" t="s">
        <v>59</v>
      </c>
      <c r="B18" s="217"/>
      <c r="C18" s="217"/>
      <c r="D18" s="217"/>
      <c r="E18" s="217"/>
      <c r="F18" s="217"/>
      <c r="G18" s="15">
        <v>11</v>
      </c>
      <c r="H18" s="27">
        <v>166589706</v>
      </c>
      <c r="I18" s="27">
        <v>166491835</v>
      </c>
    </row>
    <row r="19" spans="1:9" ht="12.75" customHeight="1" x14ac:dyDescent="0.2">
      <c r="A19" s="217" t="s">
        <v>60</v>
      </c>
      <c r="B19" s="217"/>
      <c r="C19" s="217"/>
      <c r="D19" s="217"/>
      <c r="E19" s="217"/>
      <c r="F19" s="217"/>
      <c r="G19" s="15">
        <v>12</v>
      </c>
      <c r="H19" s="27">
        <v>436044459</v>
      </c>
      <c r="I19" s="27">
        <v>419924817</v>
      </c>
    </row>
    <row r="20" spans="1:9" ht="12.75" customHeight="1" x14ac:dyDescent="0.2">
      <c r="A20" s="217" t="s">
        <v>61</v>
      </c>
      <c r="B20" s="217"/>
      <c r="C20" s="217"/>
      <c r="D20" s="217"/>
      <c r="E20" s="217"/>
      <c r="F20" s="217"/>
      <c r="G20" s="15">
        <v>13</v>
      </c>
      <c r="H20" s="27">
        <v>330943539</v>
      </c>
      <c r="I20" s="27">
        <v>318423127</v>
      </c>
    </row>
    <row r="21" spans="1:9" ht="12.75" customHeight="1" x14ac:dyDescent="0.2">
      <c r="A21" s="217" t="s">
        <v>62</v>
      </c>
      <c r="B21" s="217"/>
      <c r="C21" s="217"/>
      <c r="D21" s="217"/>
      <c r="E21" s="217"/>
      <c r="F21" s="217"/>
      <c r="G21" s="15">
        <v>14</v>
      </c>
      <c r="H21" s="27">
        <v>60423061</v>
      </c>
      <c r="I21" s="27">
        <v>62119318</v>
      </c>
    </row>
    <row r="22" spans="1:9" ht="12.75" customHeight="1" x14ac:dyDescent="0.2">
      <c r="A22" s="217" t="s">
        <v>63</v>
      </c>
      <c r="B22" s="217"/>
      <c r="C22" s="217"/>
      <c r="D22" s="217"/>
      <c r="E22" s="217"/>
      <c r="F22" s="217"/>
      <c r="G22" s="15">
        <v>15</v>
      </c>
      <c r="H22" s="27">
        <v>0</v>
      </c>
      <c r="I22" s="27">
        <v>0</v>
      </c>
    </row>
    <row r="23" spans="1:9" ht="12.75" customHeight="1" x14ac:dyDescent="0.2">
      <c r="A23" s="217" t="s">
        <v>64</v>
      </c>
      <c r="B23" s="217"/>
      <c r="C23" s="217"/>
      <c r="D23" s="217"/>
      <c r="E23" s="217"/>
      <c r="F23" s="217"/>
      <c r="G23" s="15">
        <v>16</v>
      </c>
      <c r="H23" s="27">
        <v>41673305</v>
      </c>
      <c r="I23" s="27">
        <v>12271921</v>
      </c>
    </row>
    <row r="24" spans="1:9" ht="12.75" customHeight="1" x14ac:dyDescent="0.2">
      <c r="A24" s="217" t="s">
        <v>65</v>
      </c>
      <c r="B24" s="217"/>
      <c r="C24" s="217"/>
      <c r="D24" s="217"/>
      <c r="E24" s="217"/>
      <c r="F24" s="217"/>
      <c r="G24" s="15">
        <v>17</v>
      </c>
      <c r="H24" s="27">
        <v>41265580</v>
      </c>
      <c r="I24" s="27">
        <v>81986693</v>
      </c>
    </row>
    <row r="25" spans="1:9" ht="12.75" customHeight="1" x14ac:dyDescent="0.2">
      <c r="A25" s="217" t="s">
        <v>66</v>
      </c>
      <c r="B25" s="217"/>
      <c r="C25" s="217"/>
      <c r="D25" s="217"/>
      <c r="E25" s="217"/>
      <c r="F25" s="217"/>
      <c r="G25" s="15">
        <v>18</v>
      </c>
      <c r="H25" s="27">
        <v>1337757</v>
      </c>
      <c r="I25" s="27">
        <v>2042050</v>
      </c>
    </row>
    <row r="26" spans="1:9" ht="12.75" customHeight="1" x14ac:dyDescent="0.2">
      <c r="A26" s="217" t="s">
        <v>67</v>
      </c>
      <c r="B26" s="217"/>
      <c r="C26" s="217"/>
      <c r="D26" s="217"/>
      <c r="E26" s="217"/>
      <c r="F26" s="217"/>
      <c r="G26" s="15">
        <v>19</v>
      </c>
      <c r="H26" s="27">
        <v>149283683</v>
      </c>
      <c r="I26" s="27">
        <v>149145083</v>
      </c>
    </row>
    <row r="27" spans="1:9" ht="12.75" customHeight="1" x14ac:dyDescent="0.2">
      <c r="A27" s="218" t="s">
        <v>68</v>
      </c>
      <c r="B27" s="218"/>
      <c r="C27" s="218"/>
      <c r="D27" s="218"/>
      <c r="E27" s="218"/>
      <c r="F27" s="218"/>
      <c r="G27" s="16">
        <v>20</v>
      </c>
      <c r="H27" s="28">
        <f>SUM(H28:H37)</f>
        <v>320305638</v>
      </c>
      <c r="I27" s="28">
        <f>SUM(I28:I37)</f>
        <v>307754334</v>
      </c>
    </row>
    <row r="28" spans="1:9" ht="12.75" customHeight="1" x14ac:dyDescent="0.2">
      <c r="A28" s="217" t="s">
        <v>69</v>
      </c>
      <c r="B28" s="217"/>
      <c r="C28" s="217"/>
      <c r="D28" s="217"/>
      <c r="E28" s="217"/>
      <c r="F28" s="217"/>
      <c r="G28" s="15">
        <v>21</v>
      </c>
      <c r="H28" s="27">
        <v>62280</v>
      </c>
      <c r="I28" s="27">
        <v>3582305</v>
      </c>
    </row>
    <row r="29" spans="1:9" ht="12.75" customHeight="1" x14ac:dyDescent="0.2">
      <c r="A29" s="217" t="s">
        <v>70</v>
      </c>
      <c r="B29" s="217"/>
      <c r="C29" s="217"/>
      <c r="D29" s="217"/>
      <c r="E29" s="217"/>
      <c r="F29" s="217"/>
      <c r="G29" s="15">
        <v>22</v>
      </c>
      <c r="H29" s="27">
        <v>0</v>
      </c>
      <c r="I29" s="27">
        <v>0</v>
      </c>
    </row>
    <row r="30" spans="1:9" ht="12.75" customHeight="1" x14ac:dyDescent="0.2">
      <c r="A30" s="217" t="s">
        <v>71</v>
      </c>
      <c r="B30" s="217"/>
      <c r="C30" s="217"/>
      <c r="D30" s="217"/>
      <c r="E30" s="217"/>
      <c r="F30" s="217"/>
      <c r="G30" s="15">
        <v>23</v>
      </c>
      <c r="H30" s="27">
        <v>0</v>
      </c>
      <c r="I30" s="27">
        <v>0</v>
      </c>
    </row>
    <row r="31" spans="1:9" ht="24" customHeight="1" x14ac:dyDescent="0.2">
      <c r="A31" s="217" t="s">
        <v>72</v>
      </c>
      <c r="B31" s="217"/>
      <c r="C31" s="217"/>
      <c r="D31" s="217"/>
      <c r="E31" s="217"/>
      <c r="F31" s="217"/>
      <c r="G31" s="15">
        <v>24</v>
      </c>
      <c r="H31" s="27">
        <v>239066545</v>
      </c>
      <c r="I31" s="27">
        <v>246246811</v>
      </c>
    </row>
    <row r="32" spans="1:9" ht="23.45" customHeight="1" x14ac:dyDescent="0.2">
      <c r="A32" s="217" t="s">
        <v>73</v>
      </c>
      <c r="B32" s="217"/>
      <c r="C32" s="217"/>
      <c r="D32" s="217"/>
      <c r="E32" s="217"/>
      <c r="F32" s="217"/>
      <c r="G32" s="15">
        <v>25</v>
      </c>
      <c r="H32" s="27">
        <v>0</v>
      </c>
      <c r="I32" s="27">
        <v>0</v>
      </c>
    </row>
    <row r="33" spans="1:9" ht="21.6" customHeight="1" x14ac:dyDescent="0.2">
      <c r="A33" s="217" t="s">
        <v>74</v>
      </c>
      <c r="B33" s="217"/>
      <c r="C33" s="217"/>
      <c r="D33" s="217"/>
      <c r="E33" s="217"/>
      <c r="F33" s="217"/>
      <c r="G33" s="15">
        <v>26</v>
      </c>
      <c r="H33" s="27">
        <v>0</v>
      </c>
      <c r="I33" s="27">
        <v>0</v>
      </c>
    </row>
    <row r="34" spans="1:9" ht="12.75" customHeight="1" x14ac:dyDescent="0.2">
      <c r="A34" s="217" t="s">
        <v>75</v>
      </c>
      <c r="B34" s="217"/>
      <c r="C34" s="217"/>
      <c r="D34" s="217"/>
      <c r="E34" s="217"/>
      <c r="F34" s="217"/>
      <c r="G34" s="15">
        <v>27</v>
      </c>
      <c r="H34" s="27">
        <v>2002311</v>
      </c>
      <c r="I34" s="27">
        <v>1605548</v>
      </c>
    </row>
    <row r="35" spans="1:9" ht="12.75" customHeight="1" x14ac:dyDescent="0.2">
      <c r="A35" s="217" t="s">
        <v>76</v>
      </c>
      <c r="B35" s="217"/>
      <c r="C35" s="217"/>
      <c r="D35" s="217"/>
      <c r="E35" s="217"/>
      <c r="F35" s="217"/>
      <c r="G35" s="15">
        <v>28</v>
      </c>
      <c r="H35" s="27">
        <v>10821070</v>
      </c>
      <c r="I35" s="27">
        <v>5874119</v>
      </c>
    </row>
    <row r="36" spans="1:9" ht="12.75" customHeight="1" x14ac:dyDescent="0.2">
      <c r="A36" s="217" t="s">
        <v>77</v>
      </c>
      <c r="B36" s="217"/>
      <c r="C36" s="217"/>
      <c r="D36" s="217"/>
      <c r="E36" s="217"/>
      <c r="F36" s="217"/>
      <c r="G36" s="15">
        <v>29</v>
      </c>
      <c r="H36" s="27">
        <v>45158580</v>
      </c>
      <c r="I36" s="27">
        <v>47310045</v>
      </c>
    </row>
    <row r="37" spans="1:9" ht="12.75" customHeight="1" x14ac:dyDescent="0.2">
      <c r="A37" s="217" t="s">
        <v>78</v>
      </c>
      <c r="B37" s="217"/>
      <c r="C37" s="217"/>
      <c r="D37" s="217"/>
      <c r="E37" s="217"/>
      <c r="F37" s="217"/>
      <c r="G37" s="15">
        <v>30</v>
      </c>
      <c r="H37" s="27">
        <v>23194852</v>
      </c>
      <c r="I37" s="27">
        <v>3135506</v>
      </c>
    </row>
    <row r="38" spans="1:9" ht="12.75" customHeight="1" x14ac:dyDescent="0.2">
      <c r="A38" s="218" t="s">
        <v>79</v>
      </c>
      <c r="B38" s="218"/>
      <c r="C38" s="218"/>
      <c r="D38" s="218"/>
      <c r="E38" s="218"/>
      <c r="F38" s="218"/>
      <c r="G38" s="16">
        <v>31</v>
      </c>
      <c r="H38" s="28">
        <f>H39+H40+H41+H42</f>
        <v>31234634</v>
      </c>
      <c r="I38" s="28">
        <f>I39+I40+I41+I42</f>
        <v>28350930</v>
      </c>
    </row>
    <row r="39" spans="1:9" ht="12.75" customHeight="1" x14ac:dyDescent="0.2">
      <c r="A39" s="217" t="s">
        <v>80</v>
      </c>
      <c r="B39" s="217"/>
      <c r="C39" s="217"/>
      <c r="D39" s="217"/>
      <c r="E39" s="217"/>
      <c r="F39" s="217"/>
      <c r="G39" s="15">
        <v>32</v>
      </c>
      <c r="H39" s="27">
        <v>0</v>
      </c>
      <c r="I39" s="27">
        <v>0</v>
      </c>
    </row>
    <row r="40" spans="1:9" ht="27" customHeight="1" x14ac:dyDescent="0.2">
      <c r="A40" s="217" t="s">
        <v>81</v>
      </c>
      <c r="B40" s="217"/>
      <c r="C40" s="217"/>
      <c r="D40" s="217"/>
      <c r="E40" s="217"/>
      <c r="F40" s="217"/>
      <c r="G40" s="15">
        <v>33</v>
      </c>
      <c r="H40" s="27">
        <v>0</v>
      </c>
      <c r="I40" s="27">
        <v>0</v>
      </c>
    </row>
    <row r="41" spans="1:9" ht="12.75" customHeight="1" x14ac:dyDescent="0.2">
      <c r="A41" s="217" t="s">
        <v>82</v>
      </c>
      <c r="B41" s="217"/>
      <c r="C41" s="217"/>
      <c r="D41" s="217"/>
      <c r="E41" s="217"/>
      <c r="F41" s="217"/>
      <c r="G41" s="15">
        <v>34</v>
      </c>
      <c r="H41" s="27">
        <v>22295649</v>
      </c>
      <c r="I41" s="27">
        <v>19723315</v>
      </c>
    </row>
    <row r="42" spans="1:9" ht="12.75" customHeight="1" x14ac:dyDescent="0.2">
      <c r="A42" s="217" t="s">
        <v>83</v>
      </c>
      <c r="B42" s="217"/>
      <c r="C42" s="217"/>
      <c r="D42" s="217"/>
      <c r="E42" s="217"/>
      <c r="F42" s="217"/>
      <c r="G42" s="15">
        <v>35</v>
      </c>
      <c r="H42" s="27">
        <v>8938985</v>
      </c>
      <c r="I42" s="27">
        <v>8627615</v>
      </c>
    </row>
    <row r="43" spans="1:9" ht="12.75" customHeight="1" x14ac:dyDescent="0.2">
      <c r="A43" s="217" t="s">
        <v>84</v>
      </c>
      <c r="B43" s="217"/>
      <c r="C43" s="217"/>
      <c r="D43" s="217"/>
      <c r="E43" s="217"/>
      <c r="F43" s="217"/>
      <c r="G43" s="15">
        <v>36</v>
      </c>
      <c r="H43" s="27">
        <v>215708</v>
      </c>
      <c r="I43" s="27">
        <v>509549</v>
      </c>
    </row>
    <row r="44" spans="1:9" ht="12.75" customHeight="1" x14ac:dyDescent="0.2">
      <c r="A44" s="219" t="s">
        <v>85</v>
      </c>
      <c r="B44" s="219"/>
      <c r="C44" s="219"/>
      <c r="D44" s="219"/>
      <c r="E44" s="219"/>
      <c r="F44" s="219"/>
      <c r="G44" s="16">
        <v>37</v>
      </c>
      <c r="H44" s="28">
        <f>H45+H53+H60+H70</f>
        <v>2278939753</v>
      </c>
      <c r="I44" s="28">
        <f>I45+I53+I60+I70</f>
        <v>2212406897</v>
      </c>
    </row>
    <row r="45" spans="1:9" ht="12.75" customHeight="1" x14ac:dyDescent="0.2">
      <c r="A45" s="218" t="s">
        <v>86</v>
      </c>
      <c r="B45" s="218"/>
      <c r="C45" s="218"/>
      <c r="D45" s="218"/>
      <c r="E45" s="218"/>
      <c r="F45" s="218"/>
      <c r="G45" s="16">
        <v>38</v>
      </c>
      <c r="H45" s="28">
        <f>SUM(H46:H52)</f>
        <v>546807215</v>
      </c>
      <c r="I45" s="28">
        <f>SUM(I46:I52)</f>
        <v>698544046</v>
      </c>
    </row>
    <row r="46" spans="1:9" ht="12.75" customHeight="1" x14ac:dyDescent="0.2">
      <c r="A46" s="217" t="s">
        <v>87</v>
      </c>
      <c r="B46" s="217"/>
      <c r="C46" s="217"/>
      <c r="D46" s="217"/>
      <c r="E46" s="217"/>
      <c r="F46" s="217"/>
      <c r="G46" s="15">
        <v>39</v>
      </c>
      <c r="H46" s="27">
        <v>290863774</v>
      </c>
      <c r="I46" s="27">
        <v>364540480</v>
      </c>
    </row>
    <row r="47" spans="1:9" ht="12.75" customHeight="1" x14ac:dyDescent="0.2">
      <c r="A47" s="217" t="s">
        <v>88</v>
      </c>
      <c r="B47" s="217"/>
      <c r="C47" s="217"/>
      <c r="D47" s="217"/>
      <c r="E47" s="217"/>
      <c r="F47" s="217"/>
      <c r="G47" s="15">
        <v>40</v>
      </c>
      <c r="H47" s="27">
        <v>163182112</v>
      </c>
      <c r="I47" s="27">
        <v>219020117</v>
      </c>
    </row>
    <row r="48" spans="1:9" ht="12.75" customHeight="1" x14ac:dyDescent="0.2">
      <c r="A48" s="217" t="s">
        <v>89</v>
      </c>
      <c r="B48" s="217"/>
      <c r="C48" s="217"/>
      <c r="D48" s="217"/>
      <c r="E48" s="217"/>
      <c r="F48" s="217"/>
      <c r="G48" s="15">
        <v>41</v>
      </c>
      <c r="H48" s="27">
        <v>84524520</v>
      </c>
      <c r="I48" s="27">
        <v>100184675</v>
      </c>
    </row>
    <row r="49" spans="1:9" ht="12.75" customHeight="1" x14ac:dyDescent="0.2">
      <c r="A49" s="217" t="s">
        <v>90</v>
      </c>
      <c r="B49" s="217"/>
      <c r="C49" s="217"/>
      <c r="D49" s="217"/>
      <c r="E49" s="217"/>
      <c r="F49" s="217"/>
      <c r="G49" s="15">
        <v>42</v>
      </c>
      <c r="H49" s="27">
        <v>217301</v>
      </c>
      <c r="I49" s="27">
        <v>212325</v>
      </c>
    </row>
    <row r="50" spans="1:9" ht="12.75" customHeight="1" x14ac:dyDescent="0.2">
      <c r="A50" s="217" t="s">
        <v>91</v>
      </c>
      <c r="B50" s="217"/>
      <c r="C50" s="217"/>
      <c r="D50" s="217"/>
      <c r="E50" s="217"/>
      <c r="F50" s="217"/>
      <c r="G50" s="15">
        <v>43</v>
      </c>
      <c r="H50" s="27">
        <v>8019508</v>
      </c>
      <c r="I50" s="27">
        <v>14586449</v>
      </c>
    </row>
    <row r="51" spans="1:9" ht="12.75" customHeight="1" x14ac:dyDescent="0.2">
      <c r="A51" s="217" t="s">
        <v>92</v>
      </c>
      <c r="B51" s="217"/>
      <c r="C51" s="217"/>
      <c r="D51" s="217"/>
      <c r="E51" s="217"/>
      <c r="F51" s="217"/>
      <c r="G51" s="15">
        <v>44</v>
      </c>
      <c r="H51" s="27">
        <v>0</v>
      </c>
      <c r="I51" s="27">
        <v>0</v>
      </c>
    </row>
    <row r="52" spans="1:9" ht="12.75" customHeight="1" x14ac:dyDescent="0.2">
      <c r="A52" s="217" t="s">
        <v>93</v>
      </c>
      <c r="B52" s="217"/>
      <c r="C52" s="217"/>
      <c r="D52" s="217"/>
      <c r="E52" s="217"/>
      <c r="F52" s="217"/>
      <c r="G52" s="15">
        <v>45</v>
      </c>
      <c r="H52" s="27">
        <v>0</v>
      </c>
      <c r="I52" s="27">
        <v>0</v>
      </c>
    </row>
    <row r="53" spans="1:9" ht="12.75" customHeight="1" x14ac:dyDescent="0.2">
      <c r="A53" s="218" t="s">
        <v>94</v>
      </c>
      <c r="B53" s="218"/>
      <c r="C53" s="218"/>
      <c r="D53" s="218"/>
      <c r="E53" s="218"/>
      <c r="F53" s="218"/>
      <c r="G53" s="16">
        <v>46</v>
      </c>
      <c r="H53" s="28">
        <f>SUM(H54:H59)</f>
        <v>1068538533</v>
      </c>
      <c r="I53" s="28">
        <f>SUM(I54:I59)</f>
        <v>782282878</v>
      </c>
    </row>
    <row r="54" spans="1:9" ht="12.75" customHeight="1" x14ac:dyDescent="0.2">
      <c r="A54" s="217" t="s">
        <v>95</v>
      </c>
      <c r="B54" s="217"/>
      <c r="C54" s="217"/>
      <c r="D54" s="217"/>
      <c r="E54" s="217"/>
      <c r="F54" s="217"/>
      <c r="G54" s="15">
        <v>47</v>
      </c>
      <c r="H54" s="27">
        <v>0</v>
      </c>
      <c r="I54" s="27">
        <v>0</v>
      </c>
    </row>
    <row r="55" spans="1:9" ht="23.45" customHeight="1" x14ac:dyDescent="0.2">
      <c r="A55" s="217" t="s">
        <v>96</v>
      </c>
      <c r="B55" s="217"/>
      <c r="C55" s="217"/>
      <c r="D55" s="217"/>
      <c r="E55" s="217"/>
      <c r="F55" s="217"/>
      <c r="G55" s="15">
        <v>48</v>
      </c>
      <c r="H55" s="27">
        <v>46170267</v>
      </c>
      <c r="I55" s="27">
        <v>26550490</v>
      </c>
    </row>
    <row r="56" spans="1:9" ht="12.75" customHeight="1" x14ac:dyDescent="0.2">
      <c r="A56" s="217" t="s">
        <v>97</v>
      </c>
      <c r="B56" s="217"/>
      <c r="C56" s="217"/>
      <c r="D56" s="217"/>
      <c r="E56" s="217"/>
      <c r="F56" s="217"/>
      <c r="G56" s="15">
        <v>49</v>
      </c>
      <c r="H56" s="27">
        <v>928019246</v>
      </c>
      <c r="I56" s="27">
        <v>659727606</v>
      </c>
    </row>
    <row r="57" spans="1:9" ht="12.75" customHeight="1" x14ac:dyDescent="0.2">
      <c r="A57" s="217" t="s">
        <v>98</v>
      </c>
      <c r="B57" s="217"/>
      <c r="C57" s="217"/>
      <c r="D57" s="217"/>
      <c r="E57" s="217"/>
      <c r="F57" s="217"/>
      <c r="G57" s="15">
        <v>50</v>
      </c>
      <c r="H57" s="27">
        <v>1135962</v>
      </c>
      <c r="I57" s="27">
        <v>1529414</v>
      </c>
    </row>
    <row r="58" spans="1:9" ht="12.75" customHeight="1" x14ac:dyDescent="0.2">
      <c r="A58" s="217" t="s">
        <v>99</v>
      </c>
      <c r="B58" s="217"/>
      <c r="C58" s="217"/>
      <c r="D58" s="217"/>
      <c r="E58" s="217"/>
      <c r="F58" s="217"/>
      <c r="G58" s="15">
        <v>51</v>
      </c>
      <c r="H58" s="27">
        <v>44767093</v>
      </c>
      <c r="I58" s="27">
        <v>41760478</v>
      </c>
    </row>
    <row r="59" spans="1:9" ht="12.75" customHeight="1" x14ac:dyDescent="0.2">
      <c r="A59" s="217" t="s">
        <v>100</v>
      </c>
      <c r="B59" s="217"/>
      <c r="C59" s="217"/>
      <c r="D59" s="217"/>
      <c r="E59" s="217"/>
      <c r="F59" s="217"/>
      <c r="G59" s="15">
        <v>52</v>
      </c>
      <c r="H59" s="27">
        <v>48445965</v>
      </c>
      <c r="I59" s="27">
        <v>52714890</v>
      </c>
    </row>
    <row r="60" spans="1:9" ht="12.75" customHeight="1" x14ac:dyDescent="0.2">
      <c r="A60" s="218" t="s">
        <v>101</v>
      </c>
      <c r="B60" s="218"/>
      <c r="C60" s="218"/>
      <c r="D60" s="218"/>
      <c r="E60" s="218"/>
      <c r="F60" s="218"/>
      <c r="G60" s="16">
        <v>53</v>
      </c>
      <c r="H60" s="28">
        <f>SUM(H61:H69)</f>
        <v>293808189</v>
      </c>
      <c r="I60" s="28">
        <f>SUM(I61:I69)</f>
        <v>76543720</v>
      </c>
    </row>
    <row r="61" spans="1:9" ht="12.75" customHeight="1" x14ac:dyDescent="0.2">
      <c r="A61" s="217" t="s">
        <v>102</v>
      </c>
      <c r="B61" s="217"/>
      <c r="C61" s="217"/>
      <c r="D61" s="217"/>
      <c r="E61" s="217"/>
      <c r="F61" s="217"/>
      <c r="G61" s="15">
        <v>54</v>
      </c>
      <c r="H61" s="27">
        <v>0</v>
      </c>
      <c r="I61" s="27">
        <v>0</v>
      </c>
    </row>
    <row r="62" spans="1:9" ht="27.6" customHeight="1" x14ac:dyDescent="0.2">
      <c r="A62" s="217" t="s">
        <v>103</v>
      </c>
      <c r="B62" s="217"/>
      <c r="C62" s="217"/>
      <c r="D62" s="217"/>
      <c r="E62" s="217"/>
      <c r="F62" s="217"/>
      <c r="G62" s="15">
        <v>55</v>
      </c>
      <c r="H62" s="27">
        <v>0</v>
      </c>
      <c r="I62" s="27">
        <v>0</v>
      </c>
    </row>
    <row r="63" spans="1:9" ht="12.75" customHeight="1" x14ac:dyDescent="0.2">
      <c r="A63" s="217" t="s">
        <v>104</v>
      </c>
      <c r="B63" s="217"/>
      <c r="C63" s="217"/>
      <c r="D63" s="217"/>
      <c r="E63" s="217"/>
      <c r="F63" s="217"/>
      <c r="G63" s="15">
        <v>56</v>
      </c>
      <c r="H63" s="27">
        <v>0</v>
      </c>
      <c r="I63" s="27">
        <v>0</v>
      </c>
    </row>
    <row r="64" spans="1:9" ht="25.9" customHeight="1" x14ac:dyDescent="0.2">
      <c r="A64" s="217" t="s">
        <v>105</v>
      </c>
      <c r="B64" s="217"/>
      <c r="C64" s="217"/>
      <c r="D64" s="217"/>
      <c r="E64" s="217"/>
      <c r="F64" s="217"/>
      <c r="G64" s="15">
        <v>57</v>
      </c>
      <c r="H64" s="27">
        <v>0</v>
      </c>
      <c r="I64" s="27">
        <v>0</v>
      </c>
    </row>
    <row r="65" spans="1:9" ht="21.6" customHeight="1" x14ac:dyDescent="0.2">
      <c r="A65" s="217" t="s">
        <v>106</v>
      </c>
      <c r="B65" s="217"/>
      <c r="C65" s="217"/>
      <c r="D65" s="217"/>
      <c r="E65" s="217"/>
      <c r="F65" s="217"/>
      <c r="G65" s="15">
        <v>58</v>
      </c>
      <c r="H65" s="27">
        <v>0</v>
      </c>
      <c r="I65" s="27">
        <v>0</v>
      </c>
    </row>
    <row r="66" spans="1:9" ht="21.6" customHeight="1" x14ac:dyDescent="0.2">
      <c r="A66" s="217" t="s">
        <v>107</v>
      </c>
      <c r="B66" s="217"/>
      <c r="C66" s="217"/>
      <c r="D66" s="217"/>
      <c r="E66" s="217"/>
      <c r="F66" s="217"/>
      <c r="G66" s="15">
        <v>59</v>
      </c>
      <c r="H66" s="27">
        <v>0</v>
      </c>
      <c r="I66" s="27">
        <v>0</v>
      </c>
    </row>
    <row r="67" spans="1:9" ht="12.75" customHeight="1" x14ac:dyDescent="0.2">
      <c r="A67" s="217" t="s">
        <v>108</v>
      </c>
      <c r="B67" s="217"/>
      <c r="C67" s="217"/>
      <c r="D67" s="217"/>
      <c r="E67" s="217"/>
      <c r="F67" s="217"/>
      <c r="G67" s="15">
        <v>60</v>
      </c>
      <c r="H67" s="27">
        <v>0</v>
      </c>
      <c r="I67" s="27">
        <v>0</v>
      </c>
    </row>
    <row r="68" spans="1:9" ht="12.75" customHeight="1" x14ac:dyDescent="0.2">
      <c r="A68" s="217" t="s">
        <v>109</v>
      </c>
      <c r="B68" s="217"/>
      <c r="C68" s="217"/>
      <c r="D68" s="217"/>
      <c r="E68" s="217"/>
      <c r="F68" s="217"/>
      <c r="G68" s="15">
        <v>61</v>
      </c>
      <c r="H68" s="27">
        <v>293299800</v>
      </c>
      <c r="I68" s="27">
        <v>76288966</v>
      </c>
    </row>
    <row r="69" spans="1:9" ht="12.75" customHeight="1" x14ac:dyDescent="0.2">
      <c r="A69" s="217" t="s">
        <v>110</v>
      </c>
      <c r="B69" s="217"/>
      <c r="C69" s="217"/>
      <c r="D69" s="217"/>
      <c r="E69" s="217"/>
      <c r="F69" s="217"/>
      <c r="G69" s="15">
        <v>62</v>
      </c>
      <c r="H69" s="27">
        <v>508389</v>
      </c>
      <c r="I69" s="27">
        <v>254754</v>
      </c>
    </row>
    <row r="70" spans="1:9" ht="12.75" customHeight="1" x14ac:dyDescent="0.2">
      <c r="A70" s="217" t="s">
        <v>111</v>
      </c>
      <c r="B70" s="217"/>
      <c r="C70" s="217"/>
      <c r="D70" s="217"/>
      <c r="E70" s="217"/>
      <c r="F70" s="217"/>
      <c r="G70" s="15">
        <v>63</v>
      </c>
      <c r="H70" s="27">
        <v>369785816</v>
      </c>
      <c r="I70" s="27">
        <v>655036253</v>
      </c>
    </row>
    <row r="71" spans="1:9" ht="12.75" customHeight="1" x14ac:dyDescent="0.2">
      <c r="A71" s="234" t="s">
        <v>112</v>
      </c>
      <c r="B71" s="234"/>
      <c r="C71" s="234"/>
      <c r="D71" s="234"/>
      <c r="E71" s="234"/>
      <c r="F71" s="234"/>
      <c r="G71" s="15">
        <v>64</v>
      </c>
      <c r="H71" s="27">
        <v>21672109</v>
      </c>
      <c r="I71" s="27">
        <v>24463299</v>
      </c>
    </row>
    <row r="72" spans="1:9" ht="12.75" customHeight="1" x14ac:dyDescent="0.2">
      <c r="A72" s="219" t="s">
        <v>113</v>
      </c>
      <c r="B72" s="219"/>
      <c r="C72" s="219"/>
      <c r="D72" s="219"/>
      <c r="E72" s="219"/>
      <c r="F72" s="219"/>
      <c r="G72" s="16">
        <v>65</v>
      </c>
      <c r="H72" s="28">
        <f>H8+H9+H44+H71</f>
        <v>3927354969</v>
      </c>
      <c r="I72" s="28">
        <f>I8+I9+I44+I71</f>
        <v>3828608629</v>
      </c>
    </row>
    <row r="73" spans="1:9" ht="12.75" customHeight="1" x14ac:dyDescent="0.2">
      <c r="A73" s="234" t="s">
        <v>114</v>
      </c>
      <c r="B73" s="234"/>
      <c r="C73" s="234"/>
      <c r="D73" s="234"/>
      <c r="E73" s="234"/>
      <c r="F73" s="234"/>
      <c r="G73" s="15">
        <v>66</v>
      </c>
      <c r="H73" s="124">
        <v>2244877904</v>
      </c>
      <c r="I73" s="27">
        <v>2643780403</v>
      </c>
    </row>
    <row r="74" spans="1:9" x14ac:dyDescent="0.2">
      <c r="A74" s="236" t="s">
        <v>115</v>
      </c>
      <c r="B74" s="237"/>
      <c r="C74" s="237"/>
      <c r="D74" s="237"/>
      <c r="E74" s="237"/>
      <c r="F74" s="237"/>
      <c r="G74" s="237"/>
      <c r="H74" s="237"/>
      <c r="I74" s="237"/>
    </row>
    <row r="75" spans="1:9" ht="12.75" customHeight="1" x14ac:dyDescent="0.2">
      <c r="A75" s="219" t="s">
        <v>116</v>
      </c>
      <c r="B75" s="219"/>
      <c r="C75" s="219"/>
      <c r="D75" s="219"/>
      <c r="E75" s="219"/>
      <c r="F75" s="219"/>
      <c r="G75" s="16">
        <v>67</v>
      </c>
      <c r="H75" s="28">
        <f>H76+H77+H78+H84+H85+H89+H92+H95</f>
        <v>2542161316</v>
      </c>
      <c r="I75" s="28">
        <f>I76+I77+I78+I84+I85+I89+I92+I95</f>
        <v>2573954074</v>
      </c>
    </row>
    <row r="76" spans="1:9" ht="12.75" customHeight="1" x14ac:dyDescent="0.2">
      <c r="A76" s="217" t="s">
        <v>117</v>
      </c>
      <c r="B76" s="217"/>
      <c r="C76" s="217"/>
      <c r="D76" s="217"/>
      <c r="E76" s="217"/>
      <c r="F76" s="217"/>
      <c r="G76" s="15">
        <v>68</v>
      </c>
      <c r="H76" s="27">
        <v>1208895930</v>
      </c>
      <c r="I76" s="27">
        <v>1208895930</v>
      </c>
    </row>
    <row r="77" spans="1:9" ht="12.75" customHeight="1" x14ac:dyDescent="0.2">
      <c r="A77" s="217" t="s">
        <v>118</v>
      </c>
      <c r="B77" s="217"/>
      <c r="C77" s="217"/>
      <c r="D77" s="217"/>
      <c r="E77" s="217"/>
      <c r="F77" s="217"/>
      <c r="G77" s="15">
        <v>69</v>
      </c>
      <c r="H77" s="27">
        <v>719579</v>
      </c>
      <c r="I77" s="27">
        <v>719579</v>
      </c>
    </row>
    <row r="78" spans="1:9" ht="12.75" customHeight="1" x14ac:dyDescent="0.2">
      <c r="A78" s="218" t="s">
        <v>119</v>
      </c>
      <c r="B78" s="218"/>
      <c r="C78" s="218"/>
      <c r="D78" s="218"/>
      <c r="E78" s="218"/>
      <c r="F78" s="218"/>
      <c r="G78" s="16">
        <v>70</v>
      </c>
      <c r="H78" s="28">
        <f>SUM(H79:H83)</f>
        <v>753610993</v>
      </c>
      <c r="I78" s="28">
        <f>SUM(I79:I83)</f>
        <v>776887598</v>
      </c>
    </row>
    <row r="79" spans="1:9" ht="12.75" customHeight="1" x14ac:dyDescent="0.2">
      <c r="A79" s="217" t="s">
        <v>120</v>
      </c>
      <c r="B79" s="217"/>
      <c r="C79" s="217"/>
      <c r="D79" s="217"/>
      <c r="E79" s="217"/>
      <c r="F79" s="217"/>
      <c r="G79" s="15">
        <v>71</v>
      </c>
      <c r="H79" s="27">
        <v>68577327</v>
      </c>
      <c r="I79" s="27">
        <v>70601681</v>
      </c>
    </row>
    <row r="80" spans="1:9" ht="12.75" customHeight="1" x14ac:dyDescent="0.2">
      <c r="A80" s="217" t="s">
        <v>121</v>
      </c>
      <c r="B80" s="217"/>
      <c r="C80" s="217"/>
      <c r="D80" s="217"/>
      <c r="E80" s="217"/>
      <c r="F80" s="217"/>
      <c r="G80" s="15">
        <v>72</v>
      </c>
      <c r="H80" s="27">
        <v>35092359</v>
      </c>
      <c r="I80" s="27">
        <v>34518335</v>
      </c>
    </row>
    <row r="81" spans="1:9" ht="12.75" customHeight="1" x14ac:dyDescent="0.2">
      <c r="A81" s="217" t="s">
        <v>122</v>
      </c>
      <c r="B81" s="217"/>
      <c r="C81" s="217"/>
      <c r="D81" s="217"/>
      <c r="E81" s="217"/>
      <c r="F81" s="217"/>
      <c r="G81" s="15">
        <v>73</v>
      </c>
      <c r="H81" s="27">
        <v>-10919915</v>
      </c>
      <c r="I81" s="27">
        <v>-15869707</v>
      </c>
    </row>
    <row r="82" spans="1:9" ht="12.75" customHeight="1" x14ac:dyDescent="0.2">
      <c r="A82" s="217" t="s">
        <v>123</v>
      </c>
      <c r="B82" s="217"/>
      <c r="C82" s="217"/>
      <c r="D82" s="217"/>
      <c r="E82" s="217"/>
      <c r="F82" s="217"/>
      <c r="G82" s="15">
        <v>74</v>
      </c>
      <c r="H82" s="27">
        <v>440410513</v>
      </c>
      <c r="I82" s="27">
        <v>458880493</v>
      </c>
    </row>
    <row r="83" spans="1:9" ht="12.75" customHeight="1" x14ac:dyDescent="0.2">
      <c r="A83" s="217" t="s">
        <v>124</v>
      </c>
      <c r="B83" s="217"/>
      <c r="C83" s="217"/>
      <c r="D83" s="217"/>
      <c r="E83" s="217"/>
      <c r="F83" s="217"/>
      <c r="G83" s="15">
        <v>75</v>
      </c>
      <c r="H83" s="27">
        <v>220450709</v>
      </c>
      <c r="I83" s="27">
        <v>228756796</v>
      </c>
    </row>
    <row r="84" spans="1:9" ht="12.75" customHeight="1" x14ac:dyDescent="0.2">
      <c r="A84" s="235" t="s">
        <v>125</v>
      </c>
      <c r="B84" s="235"/>
      <c r="C84" s="235"/>
      <c r="D84" s="235"/>
      <c r="E84" s="235"/>
      <c r="F84" s="235"/>
      <c r="G84" s="102">
        <v>76</v>
      </c>
      <c r="H84" s="103">
        <v>0</v>
      </c>
      <c r="I84" s="103">
        <v>0</v>
      </c>
    </row>
    <row r="85" spans="1:9" ht="12.75" customHeight="1" x14ac:dyDescent="0.2">
      <c r="A85" s="218" t="s">
        <v>126</v>
      </c>
      <c r="B85" s="218"/>
      <c r="C85" s="218"/>
      <c r="D85" s="218"/>
      <c r="E85" s="218"/>
      <c r="F85" s="218"/>
      <c r="G85" s="16">
        <v>77</v>
      </c>
      <c r="H85" s="28">
        <f>H86+H87+H88</f>
        <v>0</v>
      </c>
      <c r="I85" s="28">
        <f>I86+I87+I88</f>
        <v>0</v>
      </c>
    </row>
    <row r="86" spans="1:9" ht="12.75" customHeight="1" x14ac:dyDescent="0.2">
      <c r="A86" s="217" t="s">
        <v>127</v>
      </c>
      <c r="B86" s="217"/>
      <c r="C86" s="217"/>
      <c r="D86" s="217"/>
      <c r="E86" s="217"/>
      <c r="F86" s="217"/>
      <c r="G86" s="15">
        <v>78</v>
      </c>
      <c r="H86" s="27">
        <v>0</v>
      </c>
      <c r="I86" s="27">
        <v>0</v>
      </c>
    </row>
    <row r="87" spans="1:9" ht="12.75" customHeight="1" x14ac:dyDescent="0.2">
      <c r="A87" s="217" t="s">
        <v>128</v>
      </c>
      <c r="B87" s="217"/>
      <c r="C87" s="217"/>
      <c r="D87" s="217"/>
      <c r="E87" s="217"/>
      <c r="F87" s="217"/>
      <c r="G87" s="15">
        <v>79</v>
      </c>
      <c r="H87" s="27">
        <v>0</v>
      </c>
      <c r="I87" s="27">
        <v>0</v>
      </c>
    </row>
    <row r="88" spans="1:9" ht="12.75" customHeight="1" x14ac:dyDescent="0.2">
      <c r="A88" s="217" t="s">
        <v>129</v>
      </c>
      <c r="B88" s="217"/>
      <c r="C88" s="217"/>
      <c r="D88" s="217"/>
      <c r="E88" s="217"/>
      <c r="F88" s="217"/>
      <c r="G88" s="15">
        <v>80</v>
      </c>
      <c r="H88" s="27">
        <v>0</v>
      </c>
      <c r="I88" s="27">
        <v>0</v>
      </c>
    </row>
    <row r="89" spans="1:9" ht="24" customHeight="1" x14ac:dyDescent="0.2">
      <c r="A89" s="218" t="s">
        <v>130</v>
      </c>
      <c r="B89" s="218"/>
      <c r="C89" s="218"/>
      <c r="D89" s="218"/>
      <c r="E89" s="218"/>
      <c r="F89" s="218"/>
      <c r="G89" s="16">
        <v>81</v>
      </c>
      <c r="H89" s="28">
        <f>H90-H91</f>
        <v>303376297</v>
      </c>
      <c r="I89" s="28">
        <f>I90-I91</f>
        <v>304563874</v>
      </c>
    </row>
    <row r="90" spans="1:9" ht="12.75" customHeight="1" x14ac:dyDescent="0.2">
      <c r="A90" s="217" t="s">
        <v>131</v>
      </c>
      <c r="B90" s="217"/>
      <c r="C90" s="217"/>
      <c r="D90" s="217"/>
      <c r="E90" s="217"/>
      <c r="F90" s="217"/>
      <c r="G90" s="15">
        <v>82</v>
      </c>
      <c r="H90" s="125">
        <v>303376297</v>
      </c>
      <c r="I90" s="27">
        <v>304563874</v>
      </c>
    </row>
    <row r="91" spans="1:9" ht="12.75" customHeight="1" x14ac:dyDescent="0.2">
      <c r="A91" s="217" t="s">
        <v>132</v>
      </c>
      <c r="B91" s="217"/>
      <c r="C91" s="217"/>
      <c r="D91" s="217"/>
      <c r="E91" s="217"/>
      <c r="F91" s="217"/>
      <c r="G91" s="15">
        <v>83</v>
      </c>
      <c r="H91" s="125">
        <v>0</v>
      </c>
      <c r="I91" s="27">
        <v>0</v>
      </c>
    </row>
    <row r="92" spans="1:9" ht="12.75" customHeight="1" x14ac:dyDescent="0.2">
      <c r="A92" s="218" t="s">
        <v>133</v>
      </c>
      <c r="B92" s="218"/>
      <c r="C92" s="218"/>
      <c r="D92" s="218"/>
      <c r="E92" s="218"/>
      <c r="F92" s="218"/>
      <c r="G92" s="16">
        <v>84</v>
      </c>
      <c r="H92" s="28">
        <f>H93-H94</f>
        <v>27371314</v>
      </c>
      <c r="I92" s="28">
        <f>I93-I94</f>
        <v>25184922</v>
      </c>
    </row>
    <row r="93" spans="1:9" ht="12.75" customHeight="1" x14ac:dyDescent="0.2">
      <c r="A93" s="217" t="s">
        <v>134</v>
      </c>
      <c r="B93" s="217"/>
      <c r="C93" s="217"/>
      <c r="D93" s="217"/>
      <c r="E93" s="217"/>
      <c r="F93" s="217"/>
      <c r="G93" s="15">
        <v>85</v>
      </c>
      <c r="H93" s="27">
        <v>27371314</v>
      </c>
      <c r="I93" s="27">
        <v>25184922</v>
      </c>
    </row>
    <row r="94" spans="1:9" ht="12.75" customHeight="1" x14ac:dyDescent="0.2">
      <c r="A94" s="217" t="s">
        <v>135</v>
      </c>
      <c r="B94" s="217"/>
      <c r="C94" s="217"/>
      <c r="D94" s="217"/>
      <c r="E94" s="217"/>
      <c r="F94" s="217"/>
      <c r="G94" s="15">
        <v>86</v>
      </c>
      <c r="H94" s="27">
        <v>0</v>
      </c>
      <c r="I94" s="27">
        <v>0</v>
      </c>
    </row>
    <row r="95" spans="1:9" ht="12.75" customHeight="1" x14ac:dyDescent="0.2">
      <c r="A95" s="217" t="s">
        <v>136</v>
      </c>
      <c r="B95" s="217"/>
      <c r="C95" s="217"/>
      <c r="D95" s="217"/>
      <c r="E95" s="217"/>
      <c r="F95" s="217"/>
      <c r="G95" s="15">
        <v>87</v>
      </c>
      <c r="H95" s="27">
        <v>248187203</v>
      </c>
      <c r="I95" s="27">
        <v>257702171</v>
      </c>
    </row>
    <row r="96" spans="1:9" ht="12.75" customHeight="1" x14ac:dyDescent="0.2">
      <c r="A96" s="219" t="s">
        <v>137</v>
      </c>
      <c r="B96" s="219"/>
      <c r="C96" s="219"/>
      <c r="D96" s="219"/>
      <c r="E96" s="219"/>
      <c r="F96" s="219"/>
      <c r="G96" s="16">
        <v>88</v>
      </c>
      <c r="H96" s="28">
        <f>SUM(H97:H102)</f>
        <v>201384146</v>
      </c>
      <c r="I96" s="28">
        <f>SUM(I97:I102)</f>
        <v>194965735</v>
      </c>
    </row>
    <row r="97" spans="1:9" ht="31.9" customHeight="1" x14ac:dyDescent="0.2">
      <c r="A97" s="217" t="s">
        <v>138</v>
      </c>
      <c r="B97" s="217"/>
      <c r="C97" s="217"/>
      <c r="D97" s="217"/>
      <c r="E97" s="217"/>
      <c r="F97" s="217"/>
      <c r="G97" s="15">
        <v>89</v>
      </c>
      <c r="H97" s="27">
        <v>46746634</v>
      </c>
      <c r="I97" s="27">
        <v>45409004</v>
      </c>
    </row>
    <row r="98" spans="1:9" ht="12.75" customHeight="1" x14ac:dyDescent="0.2">
      <c r="A98" s="217" t="s">
        <v>139</v>
      </c>
      <c r="B98" s="217"/>
      <c r="C98" s="217"/>
      <c r="D98" s="217"/>
      <c r="E98" s="217"/>
      <c r="F98" s="217"/>
      <c r="G98" s="15">
        <v>90</v>
      </c>
      <c r="H98" s="27">
        <v>0</v>
      </c>
      <c r="I98" s="27">
        <v>0</v>
      </c>
    </row>
    <row r="99" spans="1:9" ht="12.75" customHeight="1" x14ac:dyDescent="0.2">
      <c r="A99" s="217" t="s">
        <v>140</v>
      </c>
      <c r="B99" s="217"/>
      <c r="C99" s="217"/>
      <c r="D99" s="217"/>
      <c r="E99" s="217"/>
      <c r="F99" s="217"/>
      <c r="G99" s="15">
        <v>91</v>
      </c>
      <c r="H99" s="27">
        <v>1912985</v>
      </c>
      <c r="I99" s="27">
        <v>1315618</v>
      </c>
    </row>
    <row r="100" spans="1:9" ht="12.75" customHeight="1" x14ac:dyDescent="0.2">
      <c r="A100" s="217" t="s">
        <v>141</v>
      </c>
      <c r="B100" s="217"/>
      <c r="C100" s="217"/>
      <c r="D100" s="217"/>
      <c r="E100" s="217"/>
      <c r="F100" s="217"/>
      <c r="G100" s="15">
        <v>92</v>
      </c>
      <c r="H100" s="27">
        <v>0</v>
      </c>
      <c r="I100" s="27">
        <v>1247440</v>
      </c>
    </row>
    <row r="101" spans="1:9" ht="12.75" customHeight="1" x14ac:dyDescent="0.2">
      <c r="A101" s="217" t="s">
        <v>142</v>
      </c>
      <c r="B101" s="217"/>
      <c r="C101" s="217"/>
      <c r="D101" s="217"/>
      <c r="E101" s="217"/>
      <c r="F101" s="217"/>
      <c r="G101" s="15">
        <v>93</v>
      </c>
      <c r="H101" s="27">
        <v>151477087</v>
      </c>
      <c r="I101" s="27">
        <v>146497704</v>
      </c>
    </row>
    <row r="102" spans="1:9" ht="12.75" customHeight="1" x14ac:dyDescent="0.2">
      <c r="A102" s="217" t="s">
        <v>143</v>
      </c>
      <c r="B102" s="217"/>
      <c r="C102" s="217"/>
      <c r="D102" s="217"/>
      <c r="E102" s="217"/>
      <c r="F102" s="217"/>
      <c r="G102" s="15">
        <v>94</v>
      </c>
      <c r="H102" s="27">
        <v>1247440</v>
      </c>
      <c r="I102" s="27">
        <v>495969</v>
      </c>
    </row>
    <row r="103" spans="1:9" ht="12.75" customHeight="1" x14ac:dyDescent="0.2">
      <c r="A103" s="219" t="s">
        <v>144</v>
      </c>
      <c r="B103" s="219"/>
      <c r="C103" s="219"/>
      <c r="D103" s="219"/>
      <c r="E103" s="219"/>
      <c r="F103" s="219"/>
      <c r="G103" s="16">
        <v>95</v>
      </c>
      <c r="H103" s="28">
        <f>SUM(H104:H114)</f>
        <v>174967633</v>
      </c>
      <c r="I103" s="28">
        <f>SUM(I104:I114)</f>
        <v>207426971</v>
      </c>
    </row>
    <row r="104" spans="1:9" ht="12.75" customHeight="1" x14ac:dyDescent="0.2">
      <c r="A104" s="217" t="s">
        <v>145</v>
      </c>
      <c r="B104" s="217"/>
      <c r="C104" s="217"/>
      <c r="D104" s="217"/>
      <c r="E104" s="217"/>
      <c r="F104" s="217"/>
      <c r="G104" s="15">
        <v>96</v>
      </c>
      <c r="H104" s="27">
        <v>0</v>
      </c>
      <c r="I104" s="27">
        <v>0</v>
      </c>
    </row>
    <row r="105" spans="1:9" ht="24.6" customHeight="1" x14ac:dyDescent="0.2">
      <c r="A105" s="217" t="s">
        <v>146</v>
      </c>
      <c r="B105" s="217"/>
      <c r="C105" s="217"/>
      <c r="D105" s="217"/>
      <c r="E105" s="217"/>
      <c r="F105" s="217"/>
      <c r="G105" s="15">
        <v>97</v>
      </c>
      <c r="H105" s="27">
        <v>0</v>
      </c>
      <c r="I105" s="27">
        <v>0</v>
      </c>
    </row>
    <row r="106" spans="1:9" ht="12.75" customHeight="1" x14ac:dyDescent="0.2">
      <c r="A106" s="217" t="s">
        <v>147</v>
      </c>
      <c r="B106" s="217"/>
      <c r="C106" s="217"/>
      <c r="D106" s="217"/>
      <c r="E106" s="217"/>
      <c r="F106" s="217"/>
      <c r="G106" s="15">
        <v>98</v>
      </c>
      <c r="H106" s="27">
        <v>0</v>
      </c>
      <c r="I106" s="27">
        <v>0</v>
      </c>
    </row>
    <row r="107" spans="1:9" ht="21.6" customHeight="1" x14ac:dyDescent="0.2">
      <c r="A107" s="217" t="s">
        <v>148</v>
      </c>
      <c r="B107" s="217"/>
      <c r="C107" s="217"/>
      <c r="D107" s="217"/>
      <c r="E107" s="217"/>
      <c r="F107" s="217"/>
      <c r="G107" s="15">
        <v>99</v>
      </c>
      <c r="H107" s="27">
        <v>0</v>
      </c>
      <c r="I107" s="27">
        <v>0</v>
      </c>
    </row>
    <row r="108" spans="1:9" ht="12.75" customHeight="1" x14ac:dyDescent="0.2">
      <c r="A108" s="217" t="s">
        <v>149</v>
      </c>
      <c r="B108" s="217"/>
      <c r="C108" s="217"/>
      <c r="D108" s="217"/>
      <c r="E108" s="217"/>
      <c r="F108" s="217"/>
      <c r="G108" s="15">
        <v>100</v>
      </c>
      <c r="H108" s="27">
        <v>0</v>
      </c>
      <c r="I108" s="27">
        <v>0</v>
      </c>
    </row>
    <row r="109" spans="1:9" ht="12.75" customHeight="1" x14ac:dyDescent="0.2">
      <c r="A109" s="217" t="s">
        <v>150</v>
      </c>
      <c r="B109" s="217"/>
      <c r="C109" s="217"/>
      <c r="D109" s="217"/>
      <c r="E109" s="217"/>
      <c r="F109" s="217"/>
      <c r="G109" s="15">
        <v>101</v>
      </c>
      <c r="H109" s="27">
        <v>164073437</v>
      </c>
      <c r="I109" s="27">
        <v>205248025</v>
      </c>
    </row>
    <row r="110" spans="1:9" ht="12.75" customHeight="1" x14ac:dyDescent="0.2">
      <c r="A110" s="217" t="s">
        <v>151</v>
      </c>
      <c r="B110" s="217"/>
      <c r="C110" s="217"/>
      <c r="D110" s="217"/>
      <c r="E110" s="217"/>
      <c r="F110" s="217"/>
      <c r="G110" s="15">
        <v>102</v>
      </c>
      <c r="H110" s="27">
        <v>0</v>
      </c>
      <c r="I110" s="27">
        <v>0</v>
      </c>
    </row>
    <row r="111" spans="1:9" ht="12.75" customHeight="1" x14ac:dyDescent="0.2">
      <c r="A111" s="217" t="s">
        <v>152</v>
      </c>
      <c r="B111" s="217"/>
      <c r="C111" s="217"/>
      <c r="D111" s="217"/>
      <c r="E111" s="217"/>
      <c r="F111" s="217"/>
      <c r="G111" s="15">
        <v>103</v>
      </c>
      <c r="H111" s="27">
        <v>0</v>
      </c>
      <c r="I111" s="27">
        <v>0</v>
      </c>
    </row>
    <row r="112" spans="1:9" ht="12.75" customHeight="1" x14ac:dyDescent="0.2">
      <c r="A112" s="217" t="s">
        <v>153</v>
      </c>
      <c r="B112" s="217"/>
      <c r="C112" s="217"/>
      <c r="D112" s="217"/>
      <c r="E112" s="217"/>
      <c r="F112" s="217"/>
      <c r="G112" s="15">
        <v>104</v>
      </c>
      <c r="H112" s="27">
        <v>0</v>
      </c>
      <c r="I112" s="27">
        <v>0</v>
      </c>
    </row>
    <row r="113" spans="1:9" ht="12.75" customHeight="1" x14ac:dyDescent="0.2">
      <c r="A113" s="217" t="s">
        <v>154</v>
      </c>
      <c r="B113" s="217"/>
      <c r="C113" s="217"/>
      <c r="D113" s="217"/>
      <c r="E113" s="217"/>
      <c r="F113" s="217"/>
      <c r="G113" s="15">
        <v>105</v>
      </c>
      <c r="H113" s="27">
        <v>10894196</v>
      </c>
      <c r="I113" s="27">
        <v>2178946</v>
      </c>
    </row>
    <row r="114" spans="1:9" ht="12.75" customHeight="1" x14ac:dyDescent="0.2">
      <c r="A114" s="217" t="s">
        <v>155</v>
      </c>
      <c r="B114" s="217"/>
      <c r="C114" s="217"/>
      <c r="D114" s="217"/>
      <c r="E114" s="217"/>
      <c r="F114" s="217"/>
      <c r="G114" s="15">
        <v>106</v>
      </c>
      <c r="H114" s="27">
        <v>0</v>
      </c>
      <c r="I114" s="27">
        <v>0</v>
      </c>
    </row>
    <row r="115" spans="1:9" ht="12.75" customHeight="1" x14ac:dyDescent="0.2">
      <c r="A115" s="219" t="s">
        <v>156</v>
      </c>
      <c r="B115" s="219"/>
      <c r="C115" s="219"/>
      <c r="D115" s="219"/>
      <c r="E115" s="219"/>
      <c r="F115" s="219"/>
      <c r="G115" s="16">
        <v>107</v>
      </c>
      <c r="H115" s="28">
        <f>SUM(H116:H129)</f>
        <v>837647683</v>
      </c>
      <c r="I115" s="28">
        <f>SUM(I116:I129)</f>
        <v>714936503</v>
      </c>
    </row>
    <row r="116" spans="1:9" ht="12.75" customHeight="1" x14ac:dyDescent="0.2">
      <c r="A116" s="217" t="s">
        <v>157</v>
      </c>
      <c r="B116" s="217"/>
      <c r="C116" s="217"/>
      <c r="D116" s="217"/>
      <c r="E116" s="217"/>
      <c r="F116" s="217"/>
      <c r="G116" s="15">
        <v>108</v>
      </c>
      <c r="H116" s="27">
        <v>0</v>
      </c>
      <c r="I116" s="27">
        <v>0</v>
      </c>
    </row>
    <row r="117" spans="1:9" ht="22.15" customHeight="1" x14ac:dyDescent="0.2">
      <c r="A117" s="217" t="s">
        <v>158</v>
      </c>
      <c r="B117" s="217"/>
      <c r="C117" s="217"/>
      <c r="D117" s="217"/>
      <c r="E117" s="217"/>
      <c r="F117" s="217"/>
      <c r="G117" s="15">
        <v>109</v>
      </c>
      <c r="H117" s="27">
        <v>0</v>
      </c>
      <c r="I117" s="27">
        <v>0</v>
      </c>
    </row>
    <row r="118" spans="1:9" ht="12.75" customHeight="1" x14ac:dyDescent="0.2">
      <c r="A118" s="217" t="s">
        <v>159</v>
      </c>
      <c r="B118" s="217"/>
      <c r="C118" s="217"/>
      <c r="D118" s="217"/>
      <c r="E118" s="217"/>
      <c r="F118" s="217"/>
      <c r="G118" s="15">
        <v>110</v>
      </c>
      <c r="H118" s="27">
        <v>13987694</v>
      </c>
      <c r="I118" s="27">
        <v>48045356</v>
      </c>
    </row>
    <row r="119" spans="1:9" ht="23.45" customHeight="1" x14ac:dyDescent="0.2">
      <c r="A119" s="217" t="s">
        <v>160</v>
      </c>
      <c r="B119" s="217"/>
      <c r="C119" s="217"/>
      <c r="D119" s="217"/>
      <c r="E119" s="217"/>
      <c r="F119" s="217"/>
      <c r="G119" s="15">
        <v>111</v>
      </c>
      <c r="H119" s="27">
        <v>0</v>
      </c>
      <c r="I119" s="27">
        <v>0</v>
      </c>
    </row>
    <row r="120" spans="1:9" ht="12.75" customHeight="1" x14ac:dyDescent="0.2">
      <c r="A120" s="217" t="s">
        <v>161</v>
      </c>
      <c r="B120" s="217"/>
      <c r="C120" s="217"/>
      <c r="D120" s="217"/>
      <c r="E120" s="217"/>
      <c r="F120" s="217"/>
      <c r="G120" s="15">
        <v>112</v>
      </c>
      <c r="H120" s="27">
        <v>0</v>
      </c>
      <c r="I120" s="27">
        <v>0</v>
      </c>
    </row>
    <row r="121" spans="1:9" ht="12.75" customHeight="1" x14ac:dyDescent="0.2">
      <c r="A121" s="217" t="s">
        <v>162</v>
      </c>
      <c r="B121" s="217"/>
      <c r="C121" s="217"/>
      <c r="D121" s="217"/>
      <c r="E121" s="217"/>
      <c r="F121" s="217"/>
      <c r="G121" s="15">
        <v>113</v>
      </c>
      <c r="H121" s="27">
        <v>163819720</v>
      </c>
      <c r="I121" s="27">
        <v>65077819</v>
      </c>
    </row>
    <row r="122" spans="1:9" ht="12.75" customHeight="1" x14ac:dyDescent="0.2">
      <c r="A122" s="217" t="s">
        <v>163</v>
      </c>
      <c r="B122" s="217"/>
      <c r="C122" s="217"/>
      <c r="D122" s="217"/>
      <c r="E122" s="217"/>
      <c r="F122" s="217"/>
      <c r="G122" s="15">
        <v>114</v>
      </c>
      <c r="H122" s="27">
        <v>125804837</v>
      </c>
      <c r="I122" s="27">
        <v>144014297</v>
      </c>
    </row>
    <row r="123" spans="1:9" ht="12.75" customHeight="1" x14ac:dyDescent="0.2">
      <c r="A123" s="217" t="s">
        <v>164</v>
      </c>
      <c r="B123" s="217"/>
      <c r="C123" s="217"/>
      <c r="D123" s="217"/>
      <c r="E123" s="217"/>
      <c r="F123" s="217"/>
      <c r="G123" s="15">
        <v>115</v>
      </c>
      <c r="H123" s="27">
        <v>437375989</v>
      </c>
      <c r="I123" s="27">
        <v>354877414</v>
      </c>
    </row>
    <row r="124" spans="1:9" x14ac:dyDescent="0.2">
      <c r="A124" s="217" t="s">
        <v>165</v>
      </c>
      <c r="B124" s="217"/>
      <c r="C124" s="217"/>
      <c r="D124" s="217"/>
      <c r="E124" s="217"/>
      <c r="F124" s="217"/>
      <c r="G124" s="15">
        <v>116</v>
      </c>
      <c r="H124" s="27">
        <v>0</v>
      </c>
      <c r="I124" s="27">
        <v>0</v>
      </c>
    </row>
    <row r="125" spans="1:9" x14ac:dyDescent="0.2">
      <c r="A125" s="217" t="s">
        <v>166</v>
      </c>
      <c r="B125" s="217"/>
      <c r="C125" s="217"/>
      <c r="D125" s="217"/>
      <c r="E125" s="217"/>
      <c r="F125" s="217"/>
      <c r="G125" s="15">
        <v>117</v>
      </c>
      <c r="H125" s="27">
        <v>34473398</v>
      </c>
      <c r="I125" s="27">
        <v>40719028</v>
      </c>
    </row>
    <row r="126" spans="1:9" x14ac:dyDescent="0.2">
      <c r="A126" s="217" t="s">
        <v>167</v>
      </c>
      <c r="B126" s="217"/>
      <c r="C126" s="217"/>
      <c r="D126" s="217"/>
      <c r="E126" s="217"/>
      <c r="F126" s="217"/>
      <c r="G126" s="15">
        <v>118</v>
      </c>
      <c r="H126" s="27">
        <v>55210543</v>
      </c>
      <c r="I126" s="27">
        <v>37270669</v>
      </c>
    </row>
    <row r="127" spans="1:9" x14ac:dyDescent="0.2">
      <c r="A127" s="217" t="s">
        <v>168</v>
      </c>
      <c r="B127" s="217"/>
      <c r="C127" s="217"/>
      <c r="D127" s="217"/>
      <c r="E127" s="217"/>
      <c r="F127" s="217"/>
      <c r="G127" s="15">
        <v>119</v>
      </c>
      <c r="H127" s="27">
        <v>814621</v>
      </c>
      <c r="I127" s="27">
        <v>902941</v>
      </c>
    </row>
    <row r="128" spans="1:9" x14ac:dyDescent="0.2">
      <c r="A128" s="217" t="s">
        <v>169</v>
      </c>
      <c r="B128" s="217"/>
      <c r="C128" s="217"/>
      <c r="D128" s="217"/>
      <c r="E128" s="217"/>
      <c r="F128" s="217"/>
      <c r="G128" s="15">
        <v>120</v>
      </c>
      <c r="H128" s="27">
        <v>0</v>
      </c>
      <c r="I128" s="27">
        <v>0</v>
      </c>
    </row>
    <row r="129" spans="1:9" x14ac:dyDescent="0.2">
      <c r="A129" s="217" t="s">
        <v>170</v>
      </c>
      <c r="B129" s="217"/>
      <c r="C129" s="217"/>
      <c r="D129" s="217"/>
      <c r="E129" s="217"/>
      <c r="F129" s="217"/>
      <c r="G129" s="15">
        <v>121</v>
      </c>
      <c r="H129" s="27">
        <v>6160881</v>
      </c>
      <c r="I129" s="27">
        <v>24028979</v>
      </c>
    </row>
    <row r="130" spans="1:9" ht="22.15" customHeight="1" x14ac:dyDescent="0.2">
      <c r="A130" s="234" t="s">
        <v>171</v>
      </c>
      <c r="B130" s="234"/>
      <c r="C130" s="234"/>
      <c r="D130" s="234"/>
      <c r="E130" s="234"/>
      <c r="F130" s="234"/>
      <c r="G130" s="15">
        <v>122</v>
      </c>
      <c r="H130" s="27">
        <v>171194191</v>
      </c>
      <c r="I130" s="27">
        <v>137325346</v>
      </c>
    </row>
    <row r="131" spans="1:9" x14ac:dyDescent="0.2">
      <c r="A131" s="219" t="s">
        <v>172</v>
      </c>
      <c r="B131" s="219"/>
      <c r="C131" s="219"/>
      <c r="D131" s="219"/>
      <c r="E131" s="219"/>
      <c r="F131" s="219"/>
      <c r="G131" s="16">
        <v>123</v>
      </c>
      <c r="H131" s="28">
        <f>H75+H96+H103+H115+H130</f>
        <v>3927354969</v>
      </c>
      <c r="I131" s="28">
        <f>I75+I96+I103+I115+I130</f>
        <v>3828608629</v>
      </c>
    </row>
    <row r="132" spans="1:9" x14ac:dyDescent="0.2">
      <c r="A132" s="234" t="s">
        <v>173</v>
      </c>
      <c r="B132" s="234"/>
      <c r="C132" s="234"/>
      <c r="D132" s="234"/>
      <c r="E132" s="234"/>
      <c r="F132" s="234"/>
      <c r="G132" s="15">
        <v>124</v>
      </c>
      <c r="H132" s="124">
        <v>2244877904</v>
      </c>
      <c r="I132" s="27">
        <v>2643780403</v>
      </c>
    </row>
  </sheetData>
  <sheetProtection algorithmName="SHA-512" hashValue="FN3IUILRFIpfg1jWU7pKwb4U0awhWkaf0j1gOJadG32VUrxooWWOIh+wk+Ncx+5W8NWObv9kWlHb7n6MEbbaiA==" saltValue="KOoYDXCYzEDnaqSGh2dthA=="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Incorrect entry" error="You can enter only whole numbers or a zero" sqref="H75:I75 H77:I89 H92:I92 H95:I95">
      <formula1>999999999999</formula1>
    </dataValidation>
    <dataValidation type="whole" operator="greaterThanOrEqual" allowBlank="1" showInputMessage="1" showErrorMessage="1" errorTitle="Incorrect entry" error="You can enter only positive whole numbers or a zero" sqref="H8:I73 H96:I132 H93:I94 H90:I91 H76:I76">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5"/>
  <sheetViews>
    <sheetView view="pageBreakPreview" zoomScale="90" zoomScaleNormal="100" zoomScaleSheetLayoutView="90" workbookViewId="0">
      <selection activeCell="N103" sqref="N103"/>
    </sheetView>
  </sheetViews>
  <sheetFormatPr defaultRowHeight="12.75" x14ac:dyDescent="0.2"/>
  <cols>
    <col min="1" max="7" width="9.140625" style="17"/>
    <col min="8" max="11" width="14.7109375" style="30"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57" t="s">
        <v>174</v>
      </c>
      <c r="B1" s="221"/>
      <c r="C1" s="221"/>
      <c r="D1" s="221"/>
      <c r="E1" s="221"/>
      <c r="F1" s="221"/>
      <c r="G1" s="221"/>
      <c r="H1" s="221"/>
      <c r="I1" s="221"/>
    </row>
    <row r="2" spans="1:11" x14ac:dyDescent="0.2">
      <c r="A2" s="256" t="s">
        <v>498</v>
      </c>
      <c r="B2" s="223"/>
      <c r="C2" s="223"/>
      <c r="D2" s="223"/>
      <c r="E2" s="223"/>
      <c r="F2" s="223"/>
      <c r="G2" s="223"/>
      <c r="H2" s="223"/>
      <c r="I2" s="223"/>
      <c r="J2" s="108"/>
      <c r="K2" s="108"/>
    </row>
    <row r="3" spans="1:11" x14ac:dyDescent="0.2">
      <c r="A3" s="244" t="s">
        <v>175</v>
      </c>
      <c r="B3" s="245"/>
      <c r="C3" s="245"/>
      <c r="D3" s="245"/>
      <c r="E3" s="245"/>
      <c r="F3" s="245"/>
      <c r="G3" s="245"/>
      <c r="H3" s="245"/>
      <c r="I3" s="245"/>
      <c r="J3" s="246"/>
      <c r="K3" s="246"/>
    </row>
    <row r="4" spans="1:11" x14ac:dyDescent="0.2">
      <c r="A4" s="247" t="s">
        <v>468</v>
      </c>
      <c r="B4" s="248"/>
      <c r="C4" s="248"/>
      <c r="D4" s="248"/>
      <c r="E4" s="248"/>
      <c r="F4" s="248"/>
      <c r="G4" s="248"/>
      <c r="H4" s="248"/>
      <c r="I4" s="248"/>
      <c r="J4" s="249"/>
      <c r="K4" s="249"/>
    </row>
    <row r="5" spans="1:11" ht="22.15" customHeight="1" x14ac:dyDescent="0.2">
      <c r="A5" s="241" t="s">
        <v>176</v>
      </c>
      <c r="B5" s="232"/>
      <c r="C5" s="232"/>
      <c r="D5" s="232"/>
      <c r="E5" s="232"/>
      <c r="F5" s="232"/>
      <c r="G5" s="241" t="s">
        <v>177</v>
      </c>
      <c r="H5" s="242" t="s">
        <v>178</v>
      </c>
      <c r="I5" s="243"/>
      <c r="J5" s="242" t="s">
        <v>179</v>
      </c>
      <c r="K5" s="243"/>
    </row>
    <row r="6" spans="1:11" x14ac:dyDescent="0.2">
      <c r="A6" s="232"/>
      <c r="B6" s="232"/>
      <c r="C6" s="232"/>
      <c r="D6" s="232"/>
      <c r="E6" s="232"/>
      <c r="F6" s="232"/>
      <c r="G6" s="232"/>
      <c r="H6" s="19" t="s">
        <v>180</v>
      </c>
      <c r="I6" s="19" t="s">
        <v>181</v>
      </c>
      <c r="J6" s="19" t="s">
        <v>182</v>
      </c>
      <c r="K6" s="19" t="s">
        <v>183</v>
      </c>
    </row>
    <row r="7" spans="1:11" x14ac:dyDescent="0.2">
      <c r="A7" s="252">
        <v>1</v>
      </c>
      <c r="B7" s="230"/>
      <c r="C7" s="230"/>
      <c r="D7" s="230"/>
      <c r="E7" s="230"/>
      <c r="F7" s="230"/>
      <c r="G7" s="18">
        <v>2</v>
      </c>
      <c r="H7" s="19">
        <v>3</v>
      </c>
      <c r="I7" s="19">
        <v>4</v>
      </c>
      <c r="J7" s="19">
        <v>5</v>
      </c>
      <c r="K7" s="19">
        <v>6</v>
      </c>
    </row>
    <row r="8" spans="1:11" x14ac:dyDescent="0.2">
      <c r="A8" s="253" t="s">
        <v>184</v>
      </c>
      <c r="B8" s="253"/>
      <c r="C8" s="253"/>
      <c r="D8" s="253"/>
      <c r="E8" s="253"/>
      <c r="F8" s="253"/>
      <c r="G8" s="20">
        <v>125</v>
      </c>
      <c r="H8" s="31">
        <f>SUM(H9:H13)</f>
        <v>1886415967</v>
      </c>
      <c r="I8" s="31">
        <f>SUM(I9:I13)</f>
        <v>634615236</v>
      </c>
      <c r="J8" s="31">
        <f>SUM(J9:J13)</f>
        <v>2110621564</v>
      </c>
      <c r="K8" s="31">
        <f>SUM(K9:K13)</f>
        <v>725571964</v>
      </c>
    </row>
    <row r="9" spans="1:11" x14ac:dyDescent="0.2">
      <c r="A9" s="217" t="s">
        <v>185</v>
      </c>
      <c r="B9" s="217"/>
      <c r="C9" s="217"/>
      <c r="D9" s="217"/>
      <c r="E9" s="217"/>
      <c r="F9" s="217"/>
      <c r="G9" s="15">
        <v>126</v>
      </c>
      <c r="H9" s="27">
        <v>0</v>
      </c>
      <c r="I9" s="27">
        <v>0</v>
      </c>
      <c r="J9" s="27">
        <v>0</v>
      </c>
      <c r="K9" s="27">
        <v>0</v>
      </c>
    </row>
    <row r="10" spans="1:11" x14ac:dyDescent="0.2">
      <c r="A10" s="217" t="s">
        <v>186</v>
      </c>
      <c r="B10" s="217"/>
      <c r="C10" s="217"/>
      <c r="D10" s="217"/>
      <c r="E10" s="217"/>
      <c r="F10" s="217"/>
      <c r="G10" s="15">
        <v>127</v>
      </c>
      <c r="H10" s="27">
        <v>1819589517</v>
      </c>
      <c r="I10" s="27">
        <v>612285965</v>
      </c>
      <c r="J10" s="27">
        <v>2051025377</v>
      </c>
      <c r="K10" s="27">
        <v>709799513</v>
      </c>
    </row>
    <row r="11" spans="1:11" x14ac:dyDescent="0.2">
      <c r="A11" s="217" t="s">
        <v>187</v>
      </c>
      <c r="B11" s="217"/>
      <c r="C11" s="217"/>
      <c r="D11" s="217"/>
      <c r="E11" s="217"/>
      <c r="F11" s="217"/>
      <c r="G11" s="15">
        <v>128</v>
      </c>
      <c r="H11" s="27">
        <v>0</v>
      </c>
      <c r="I11" s="27">
        <v>0</v>
      </c>
      <c r="J11" s="27">
        <v>0</v>
      </c>
      <c r="K11" s="27">
        <v>0</v>
      </c>
    </row>
    <row r="12" spans="1:11" x14ac:dyDescent="0.2">
      <c r="A12" s="217" t="s">
        <v>188</v>
      </c>
      <c r="B12" s="217"/>
      <c r="C12" s="217"/>
      <c r="D12" s="217"/>
      <c r="E12" s="217"/>
      <c r="F12" s="217"/>
      <c r="G12" s="15">
        <v>129</v>
      </c>
      <c r="H12" s="27">
        <v>0</v>
      </c>
      <c r="I12" s="27">
        <v>0</v>
      </c>
      <c r="J12" s="27">
        <v>0</v>
      </c>
      <c r="K12" s="27">
        <v>0</v>
      </c>
    </row>
    <row r="13" spans="1:11" x14ac:dyDescent="0.2">
      <c r="A13" s="217" t="s">
        <v>189</v>
      </c>
      <c r="B13" s="217"/>
      <c r="C13" s="217"/>
      <c r="D13" s="217"/>
      <c r="E13" s="217"/>
      <c r="F13" s="217"/>
      <c r="G13" s="15">
        <v>130</v>
      </c>
      <c r="H13" s="27">
        <v>66826450</v>
      </c>
      <c r="I13" s="27">
        <v>22329271</v>
      </c>
      <c r="J13" s="27">
        <v>59596187</v>
      </c>
      <c r="K13" s="27">
        <v>15772451</v>
      </c>
    </row>
    <row r="14" spans="1:11" ht="22.15" customHeight="1" x14ac:dyDescent="0.2">
      <c r="A14" s="253" t="s">
        <v>190</v>
      </c>
      <c r="B14" s="253"/>
      <c r="C14" s="253"/>
      <c r="D14" s="253"/>
      <c r="E14" s="253"/>
      <c r="F14" s="253"/>
      <c r="G14" s="20">
        <v>131</v>
      </c>
      <c r="H14" s="31">
        <f>H15+H16+H20+H24+H25+H26+H29+H36</f>
        <v>1870729588</v>
      </c>
      <c r="I14" s="31">
        <f>I15+I16+I20+I24+I25+I26+I29+I36</f>
        <v>638410326</v>
      </c>
      <c r="J14" s="31">
        <f>J15+J16+J20+J24+J25+J26+J29+J36</f>
        <v>2063455324</v>
      </c>
      <c r="K14" s="31">
        <f>K15+K16+K20+K24+K25+K26+K29+K36</f>
        <v>713155691</v>
      </c>
    </row>
    <row r="15" spans="1:11" x14ac:dyDescent="0.2">
      <c r="A15" s="217" t="s">
        <v>191</v>
      </c>
      <c r="B15" s="217"/>
      <c r="C15" s="217"/>
      <c r="D15" s="217"/>
      <c r="E15" s="217"/>
      <c r="F15" s="217"/>
      <c r="G15" s="15">
        <v>132</v>
      </c>
      <c r="H15" s="27">
        <v>-50357902</v>
      </c>
      <c r="I15" s="27">
        <v>-11912432</v>
      </c>
      <c r="J15" s="27">
        <v>-66954553</v>
      </c>
      <c r="K15" s="27">
        <v>-18305753</v>
      </c>
    </row>
    <row r="16" spans="1:11" x14ac:dyDescent="0.2">
      <c r="A16" s="261" t="s">
        <v>192</v>
      </c>
      <c r="B16" s="261"/>
      <c r="C16" s="261"/>
      <c r="D16" s="261"/>
      <c r="E16" s="261"/>
      <c r="F16" s="261"/>
      <c r="G16" s="20">
        <v>133</v>
      </c>
      <c r="H16" s="31">
        <f>SUM(H17:H19)</f>
        <v>1288959040</v>
      </c>
      <c r="I16" s="31">
        <f>SUM(I17:I19)</f>
        <v>442607517</v>
      </c>
      <c r="J16" s="31">
        <f>SUM(J17:J19)</f>
        <v>1477052642</v>
      </c>
      <c r="K16" s="31">
        <f>SUM(K17:K19)</f>
        <v>506011973</v>
      </c>
    </row>
    <row r="17" spans="1:11" x14ac:dyDescent="0.2">
      <c r="A17" s="258" t="s">
        <v>193</v>
      </c>
      <c r="B17" s="258"/>
      <c r="C17" s="258"/>
      <c r="D17" s="258"/>
      <c r="E17" s="258"/>
      <c r="F17" s="258"/>
      <c r="G17" s="15">
        <v>134</v>
      </c>
      <c r="H17" s="27">
        <v>1038559554</v>
      </c>
      <c r="I17" s="27">
        <v>369963422</v>
      </c>
      <c r="J17" s="27">
        <v>1213790681</v>
      </c>
      <c r="K17" s="27">
        <v>407283383</v>
      </c>
    </row>
    <row r="18" spans="1:11" x14ac:dyDescent="0.2">
      <c r="A18" s="258" t="s">
        <v>194</v>
      </c>
      <c r="B18" s="258"/>
      <c r="C18" s="258"/>
      <c r="D18" s="258"/>
      <c r="E18" s="258"/>
      <c r="F18" s="258"/>
      <c r="G18" s="15">
        <v>135</v>
      </c>
      <c r="H18" s="27">
        <v>54982179</v>
      </c>
      <c r="I18" s="27">
        <v>23259186</v>
      </c>
      <c r="J18" s="27">
        <v>48744889</v>
      </c>
      <c r="K18" s="27">
        <v>19134166</v>
      </c>
    </row>
    <row r="19" spans="1:11" x14ac:dyDescent="0.2">
      <c r="A19" s="258" t="s">
        <v>195</v>
      </c>
      <c r="B19" s="258"/>
      <c r="C19" s="258"/>
      <c r="D19" s="258"/>
      <c r="E19" s="258"/>
      <c r="F19" s="258"/>
      <c r="G19" s="15">
        <v>136</v>
      </c>
      <c r="H19" s="27">
        <v>195417307</v>
      </c>
      <c r="I19" s="27">
        <v>49384909</v>
      </c>
      <c r="J19" s="27">
        <v>214517072</v>
      </c>
      <c r="K19" s="27">
        <v>79594424</v>
      </c>
    </row>
    <row r="20" spans="1:11" x14ac:dyDescent="0.2">
      <c r="A20" s="261" t="s">
        <v>196</v>
      </c>
      <c r="B20" s="261"/>
      <c r="C20" s="261"/>
      <c r="D20" s="261"/>
      <c r="E20" s="261"/>
      <c r="F20" s="261"/>
      <c r="G20" s="20">
        <v>137</v>
      </c>
      <c r="H20" s="31">
        <f>SUM(H21:H23)</f>
        <v>418242823</v>
      </c>
      <c r="I20" s="31">
        <f>SUM(I21:I23)</f>
        <v>147880447</v>
      </c>
      <c r="J20" s="31">
        <f>SUM(J21:J23)</f>
        <v>438766693</v>
      </c>
      <c r="K20" s="31">
        <f>SUM(K21:K23)</f>
        <v>151225177</v>
      </c>
    </row>
    <row r="21" spans="1:11" x14ac:dyDescent="0.2">
      <c r="A21" s="258" t="s">
        <v>197</v>
      </c>
      <c r="B21" s="258"/>
      <c r="C21" s="258"/>
      <c r="D21" s="258"/>
      <c r="E21" s="258"/>
      <c r="F21" s="258"/>
      <c r="G21" s="15">
        <v>138</v>
      </c>
      <c r="H21" s="27">
        <v>248662616</v>
      </c>
      <c r="I21" s="27">
        <v>89429583</v>
      </c>
      <c r="J21" s="27">
        <v>259628703</v>
      </c>
      <c r="K21" s="27">
        <v>89190334</v>
      </c>
    </row>
    <row r="22" spans="1:11" x14ac:dyDescent="0.2">
      <c r="A22" s="258" t="s">
        <v>198</v>
      </c>
      <c r="B22" s="258"/>
      <c r="C22" s="258"/>
      <c r="D22" s="258"/>
      <c r="E22" s="258"/>
      <c r="F22" s="258"/>
      <c r="G22" s="15">
        <v>139</v>
      </c>
      <c r="H22" s="27">
        <v>114435980</v>
      </c>
      <c r="I22" s="27">
        <v>38039849</v>
      </c>
      <c r="J22" s="27">
        <v>122236188</v>
      </c>
      <c r="K22" s="27">
        <v>42862868</v>
      </c>
    </row>
    <row r="23" spans="1:11" x14ac:dyDescent="0.2">
      <c r="A23" s="258" t="s">
        <v>199</v>
      </c>
      <c r="B23" s="258"/>
      <c r="C23" s="258"/>
      <c r="D23" s="258"/>
      <c r="E23" s="258"/>
      <c r="F23" s="258"/>
      <c r="G23" s="15">
        <v>140</v>
      </c>
      <c r="H23" s="27">
        <v>55144227</v>
      </c>
      <c r="I23" s="27">
        <v>20411015</v>
      </c>
      <c r="J23" s="27">
        <v>56901802</v>
      </c>
      <c r="K23" s="27">
        <v>19171975</v>
      </c>
    </row>
    <row r="24" spans="1:11" x14ac:dyDescent="0.2">
      <c r="A24" s="217" t="s">
        <v>200</v>
      </c>
      <c r="B24" s="217"/>
      <c r="C24" s="217"/>
      <c r="D24" s="217"/>
      <c r="E24" s="217"/>
      <c r="F24" s="217"/>
      <c r="G24" s="15">
        <v>141</v>
      </c>
      <c r="H24" s="27">
        <v>67954450</v>
      </c>
      <c r="I24" s="27">
        <v>22484775</v>
      </c>
      <c r="J24" s="27">
        <v>73031973</v>
      </c>
      <c r="K24" s="27">
        <v>24047721</v>
      </c>
    </row>
    <row r="25" spans="1:11" x14ac:dyDescent="0.2">
      <c r="A25" s="217" t="s">
        <v>201</v>
      </c>
      <c r="B25" s="217"/>
      <c r="C25" s="217"/>
      <c r="D25" s="217"/>
      <c r="E25" s="217"/>
      <c r="F25" s="217"/>
      <c r="G25" s="15">
        <v>142</v>
      </c>
      <c r="H25" s="27">
        <v>131375028</v>
      </c>
      <c r="I25" s="27">
        <v>34911174</v>
      </c>
      <c r="J25" s="27">
        <v>122278559</v>
      </c>
      <c r="K25" s="27">
        <v>45526215</v>
      </c>
    </row>
    <row r="26" spans="1:11" x14ac:dyDescent="0.2">
      <c r="A26" s="261" t="s">
        <v>202</v>
      </c>
      <c r="B26" s="261"/>
      <c r="C26" s="261"/>
      <c r="D26" s="261"/>
      <c r="E26" s="261"/>
      <c r="F26" s="261"/>
      <c r="G26" s="20">
        <v>143</v>
      </c>
      <c r="H26" s="31">
        <f>H27+H28</f>
        <v>2122046</v>
      </c>
      <c r="I26" s="31">
        <f>I27+I28</f>
        <v>410035</v>
      </c>
      <c r="J26" s="31">
        <f>J27+J28</f>
        <v>1785644</v>
      </c>
      <c r="K26" s="31">
        <f>K27+K28</f>
        <v>1144435</v>
      </c>
    </row>
    <row r="27" spans="1:11" x14ac:dyDescent="0.2">
      <c r="A27" s="258" t="s">
        <v>203</v>
      </c>
      <c r="B27" s="258"/>
      <c r="C27" s="258"/>
      <c r="D27" s="258"/>
      <c r="E27" s="258"/>
      <c r="F27" s="258"/>
      <c r="G27" s="15">
        <v>144</v>
      </c>
      <c r="H27" s="27">
        <v>17048</v>
      </c>
      <c r="I27" s="27">
        <v>0</v>
      </c>
      <c r="J27" s="27">
        <v>901833</v>
      </c>
      <c r="K27" s="27">
        <v>901833</v>
      </c>
    </row>
    <row r="28" spans="1:11" x14ac:dyDescent="0.2">
      <c r="A28" s="258" t="s">
        <v>204</v>
      </c>
      <c r="B28" s="258"/>
      <c r="C28" s="258"/>
      <c r="D28" s="258"/>
      <c r="E28" s="258"/>
      <c r="F28" s="258"/>
      <c r="G28" s="15">
        <v>145</v>
      </c>
      <c r="H28" s="27">
        <v>2104998</v>
      </c>
      <c r="I28" s="27">
        <v>410035</v>
      </c>
      <c r="J28" s="27">
        <v>883811</v>
      </c>
      <c r="K28" s="27">
        <v>242602</v>
      </c>
    </row>
    <row r="29" spans="1:11" x14ac:dyDescent="0.2">
      <c r="A29" s="261" t="s">
        <v>205</v>
      </c>
      <c r="B29" s="261"/>
      <c r="C29" s="261"/>
      <c r="D29" s="261"/>
      <c r="E29" s="261"/>
      <c r="F29" s="261"/>
      <c r="G29" s="20">
        <v>146</v>
      </c>
      <c r="H29" s="31">
        <f>SUM(H30:H35)</f>
        <v>9043939</v>
      </c>
      <c r="I29" s="31">
        <f>SUM(I30:I35)</f>
        <v>-27273</v>
      </c>
      <c r="J29" s="31">
        <f>SUM(J30:J35)</f>
        <v>13051068</v>
      </c>
      <c r="K29" s="31">
        <f>SUM(K30:K35)</f>
        <v>1983140</v>
      </c>
    </row>
    <row r="30" spans="1:11" x14ac:dyDescent="0.2">
      <c r="A30" s="258" t="s">
        <v>206</v>
      </c>
      <c r="B30" s="258"/>
      <c r="C30" s="258"/>
      <c r="D30" s="258"/>
      <c r="E30" s="258"/>
      <c r="F30" s="258"/>
      <c r="G30" s="15">
        <v>147</v>
      </c>
      <c r="H30" s="27">
        <v>0</v>
      </c>
      <c r="I30" s="27">
        <v>0</v>
      </c>
      <c r="J30" s="27">
        <v>0</v>
      </c>
      <c r="K30" s="27">
        <v>0</v>
      </c>
    </row>
    <row r="31" spans="1:11" x14ac:dyDescent="0.2">
      <c r="A31" s="258" t="s">
        <v>207</v>
      </c>
      <c r="B31" s="258"/>
      <c r="C31" s="258"/>
      <c r="D31" s="258"/>
      <c r="E31" s="258"/>
      <c r="F31" s="258"/>
      <c r="G31" s="15">
        <v>148</v>
      </c>
      <c r="H31" s="27">
        <v>0</v>
      </c>
      <c r="I31" s="27">
        <v>0</v>
      </c>
      <c r="J31" s="27">
        <v>0</v>
      </c>
      <c r="K31" s="27">
        <v>0</v>
      </c>
    </row>
    <row r="32" spans="1:11" x14ac:dyDescent="0.2">
      <c r="A32" s="258" t="s">
        <v>208</v>
      </c>
      <c r="B32" s="258"/>
      <c r="C32" s="258"/>
      <c r="D32" s="258"/>
      <c r="E32" s="258"/>
      <c r="F32" s="258"/>
      <c r="G32" s="15">
        <v>149</v>
      </c>
      <c r="H32" s="27">
        <v>0</v>
      </c>
      <c r="I32" s="27">
        <v>0</v>
      </c>
      <c r="J32" s="27">
        <v>0</v>
      </c>
      <c r="K32" s="27">
        <v>0</v>
      </c>
    </row>
    <row r="33" spans="1:11" x14ac:dyDescent="0.2">
      <c r="A33" s="258" t="s">
        <v>209</v>
      </c>
      <c r="B33" s="258"/>
      <c r="C33" s="258"/>
      <c r="D33" s="258"/>
      <c r="E33" s="258"/>
      <c r="F33" s="258"/>
      <c r="G33" s="15">
        <v>150</v>
      </c>
      <c r="H33" s="27">
        <v>0</v>
      </c>
      <c r="I33" s="27">
        <v>0</v>
      </c>
      <c r="J33" s="27">
        <v>0</v>
      </c>
      <c r="K33" s="27">
        <v>0</v>
      </c>
    </row>
    <row r="34" spans="1:11" x14ac:dyDescent="0.2">
      <c r="A34" s="258" t="s">
        <v>210</v>
      </c>
      <c r="B34" s="258"/>
      <c r="C34" s="258"/>
      <c r="D34" s="258"/>
      <c r="E34" s="258"/>
      <c r="F34" s="258"/>
      <c r="G34" s="15">
        <v>151</v>
      </c>
      <c r="H34" s="27">
        <v>7260606</v>
      </c>
      <c r="I34" s="27">
        <v>272727</v>
      </c>
      <c r="J34" s="27">
        <v>8965907</v>
      </c>
      <c r="K34" s="27">
        <v>1686592</v>
      </c>
    </row>
    <row r="35" spans="1:11" x14ac:dyDescent="0.2">
      <c r="A35" s="258" t="s">
        <v>211</v>
      </c>
      <c r="B35" s="258"/>
      <c r="C35" s="258"/>
      <c r="D35" s="258"/>
      <c r="E35" s="258"/>
      <c r="F35" s="258"/>
      <c r="G35" s="15">
        <v>152</v>
      </c>
      <c r="H35" s="27">
        <v>1783333</v>
      </c>
      <c r="I35" s="27">
        <v>-300000</v>
      </c>
      <c r="J35" s="27">
        <v>4085161</v>
      </c>
      <c r="K35" s="27">
        <v>296548</v>
      </c>
    </row>
    <row r="36" spans="1:11" x14ac:dyDescent="0.2">
      <c r="A36" s="217" t="s">
        <v>212</v>
      </c>
      <c r="B36" s="217"/>
      <c r="C36" s="217"/>
      <c r="D36" s="217"/>
      <c r="E36" s="217"/>
      <c r="F36" s="217"/>
      <c r="G36" s="15">
        <v>153</v>
      </c>
      <c r="H36" s="27">
        <v>3390164</v>
      </c>
      <c r="I36" s="27">
        <v>2056083</v>
      </c>
      <c r="J36" s="27">
        <v>4443298</v>
      </c>
      <c r="K36" s="27">
        <v>1522783</v>
      </c>
    </row>
    <row r="37" spans="1:11" x14ac:dyDescent="0.2">
      <c r="A37" s="253" t="s">
        <v>213</v>
      </c>
      <c r="B37" s="253"/>
      <c r="C37" s="253"/>
      <c r="D37" s="253"/>
      <c r="E37" s="253"/>
      <c r="F37" s="253"/>
      <c r="G37" s="20">
        <v>154</v>
      </c>
      <c r="H37" s="31">
        <f>SUM(H38:H47)</f>
        <v>24075692</v>
      </c>
      <c r="I37" s="31">
        <f>SUM(I38:I47)</f>
        <v>8234507</v>
      </c>
      <c r="J37" s="31">
        <f>SUM(J38:J47)</f>
        <v>54019744</v>
      </c>
      <c r="K37" s="31">
        <f>SUM(K38:K47)</f>
        <v>13109123</v>
      </c>
    </row>
    <row r="38" spans="1:11" ht="23.45" customHeight="1" x14ac:dyDescent="0.2">
      <c r="A38" s="217" t="s">
        <v>214</v>
      </c>
      <c r="B38" s="217"/>
      <c r="C38" s="217"/>
      <c r="D38" s="217"/>
      <c r="E38" s="217"/>
      <c r="F38" s="217"/>
      <c r="G38" s="15">
        <v>155</v>
      </c>
      <c r="H38" s="27">
        <v>0</v>
      </c>
      <c r="I38" s="27">
        <v>0</v>
      </c>
      <c r="J38" s="27">
        <v>0</v>
      </c>
      <c r="K38" s="27">
        <v>0</v>
      </c>
    </row>
    <row r="39" spans="1:11" ht="25.15" customHeight="1" x14ac:dyDescent="0.2">
      <c r="A39" s="217" t="s">
        <v>215</v>
      </c>
      <c r="B39" s="217"/>
      <c r="C39" s="217"/>
      <c r="D39" s="217"/>
      <c r="E39" s="217"/>
      <c r="F39" s="217"/>
      <c r="G39" s="15">
        <v>156</v>
      </c>
      <c r="H39" s="27">
        <v>0</v>
      </c>
      <c r="I39" s="27">
        <v>0</v>
      </c>
      <c r="J39" s="27">
        <v>0</v>
      </c>
      <c r="K39" s="27">
        <v>0</v>
      </c>
    </row>
    <row r="40" spans="1:11" ht="25.15" customHeight="1" x14ac:dyDescent="0.2">
      <c r="A40" s="217" t="s">
        <v>216</v>
      </c>
      <c r="B40" s="217"/>
      <c r="C40" s="217"/>
      <c r="D40" s="217"/>
      <c r="E40" s="217"/>
      <c r="F40" s="217"/>
      <c r="G40" s="15">
        <v>157</v>
      </c>
      <c r="H40" s="27">
        <v>0</v>
      </c>
      <c r="I40" s="27">
        <v>0</v>
      </c>
      <c r="J40" s="27">
        <v>0</v>
      </c>
      <c r="K40" s="27">
        <v>0</v>
      </c>
    </row>
    <row r="41" spans="1:11" ht="25.15" customHeight="1" x14ac:dyDescent="0.2">
      <c r="A41" s="217" t="s">
        <v>217</v>
      </c>
      <c r="B41" s="217"/>
      <c r="C41" s="217"/>
      <c r="D41" s="217"/>
      <c r="E41" s="217"/>
      <c r="F41" s="217"/>
      <c r="G41" s="15">
        <v>158</v>
      </c>
      <c r="H41" s="27">
        <v>0</v>
      </c>
      <c r="I41" s="27">
        <v>0</v>
      </c>
      <c r="J41" s="27">
        <v>0</v>
      </c>
      <c r="K41" s="27">
        <v>0</v>
      </c>
    </row>
    <row r="42" spans="1:11" ht="25.15" customHeight="1" x14ac:dyDescent="0.2">
      <c r="A42" s="217" t="s">
        <v>218</v>
      </c>
      <c r="B42" s="217"/>
      <c r="C42" s="217"/>
      <c r="D42" s="217"/>
      <c r="E42" s="217"/>
      <c r="F42" s="217"/>
      <c r="G42" s="15">
        <v>159</v>
      </c>
      <c r="H42" s="27">
        <v>0</v>
      </c>
      <c r="I42" s="27">
        <v>0</v>
      </c>
      <c r="J42" s="27">
        <v>0</v>
      </c>
      <c r="K42" s="27">
        <v>0</v>
      </c>
    </row>
    <row r="43" spans="1:11" x14ac:dyDescent="0.2">
      <c r="A43" s="217" t="s">
        <v>219</v>
      </c>
      <c r="B43" s="217"/>
      <c r="C43" s="217"/>
      <c r="D43" s="217"/>
      <c r="E43" s="217"/>
      <c r="F43" s="217"/>
      <c r="G43" s="15">
        <v>160</v>
      </c>
      <c r="H43" s="27">
        <v>721445</v>
      </c>
      <c r="I43" s="27">
        <v>721445</v>
      </c>
      <c r="J43" s="27">
        <v>654866</v>
      </c>
      <c r="K43" s="27">
        <v>654866</v>
      </c>
    </row>
    <row r="44" spans="1:11" x14ac:dyDescent="0.2">
      <c r="A44" s="217" t="s">
        <v>220</v>
      </c>
      <c r="B44" s="217"/>
      <c r="C44" s="217"/>
      <c r="D44" s="217"/>
      <c r="E44" s="217"/>
      <c r="F44" s="217"/>
      <c r="G44" s="15">
        <v>161</v>
      </c>
      <c r="H44" s="27">
        <v>7919821</v>
      </c>
      <c r="I44" s="27">
        <v>2740407</v>
      </c>
      <c r="J44" s="27">
        <v>8184486</v>
      </c>
      <c r="K44" s="27">
        <v>2717183</v>
      </c>
    </row>
    <row r="45" spans="1:11" x14ac:dyDescent="0.2">
      <c r="A45" s="217" t="s">
        <v>221</v>
      </c>
      <c r="B45" s="217"/>
      <c r="C45" s="217"/>
      <c r="D45" s="217"/>
      <c r="E45" s="217"/>
      <c r="F45" s="217"/>
      <c r="G45" s="15">
        <v>162</v>
      </c>
      <c r="H45" s="27">
        <v>14929552</v>
      </c>
      <c r="I45" s="27">
        <v>4737743</v>
      </c>
      <c r="J45" s="27">
        <v>44771024</v>
      </c>
      <c r="K45" s="27">
        <v>9737074</v>
      </c>
    </row>
    <row r="46" spans="1:11" x14ac:dyDescent="0.2">
      <c r="A46" s="217" t="s">
        <v>222</v>
      </c>
      <c r="B46" s="217"/>
      <c r="C46" s="217"/>
      <c r="D46" s="217"/>
      <c r="E46" s="217"/>
      <c r="F46" s="217"/>
      <c r="G46" s="15">
        <v>163</v>
      </c>
      <c r="H46" s="27">
        <v>183872</v>
      </c>
      <c r="I46" s="27">
        <v>34912</v>
      </c>
      <c r="J46" s="27">
        <v>1675</v>
      </c>
      <c r="K46" s="27">
        <v>0</v>
      </c>
    </row>
    <row r="47" spans="1:11" x14ac:dyDescent="0.2">
      <c r="A47" s="217" t="s">
        <v>223</v>
      </c>
      <c r="B47" s="217"/>
      <c r="C47" s="217"/>
      <c r="D47" s="217"/>
      <c r="E47" s="217"/>
      <c r="F47" s="217"/>
      <c r="G47" s="15">
        <v>164</v>
      </c>
      <c r="H47" s="27">
        <v>321002</v>
      </c>
      <c r="I47" s="27">
        <v>0</v>
      </c>
      <c r="J47" s="27">
        <v>407693</v>
      </c>
      <c r="K47" s="27">
        <v>0</v>
      </c>
    </row>
    <row r="48" spans="1:11" x14ac:dyDescent="0.2">
      <c r="A48" s="253" t="s">
        <v>224</v>
      </c>
      <c r="B48" s="253"/>
      <c r="C48" s="253"/>
      <c r="D48" s="253"/>
      <c r="E48" s="253"/>
      <c r="F48" s="253"/>
      <c r="G48" s="20">
        <v>165</v>
      </c>
      <c r="H48" s="31">
        <f>SUM(H49:H55)</f>
        <v>20477039</v>
      </c>
      <c r="I48" s="31">
        <f>SUM(I49:I55)</f>
        <v>5401608</v>
      </c>
      <c r="J48" s="31">
        <f>SUM(J49:J55)</f>
        <v>43818838</v>
      </c>
      <c r="K48" s="31">
        <f>SUM(K49:K55)</f>
        <v>13671046</v>
      </c>
    </row>
    <row r="49" spans="1:11" ht="25.15" customHeight="1" x14ac:dyDescent="0.2">
      <c r="A49" s="217" t="s">
        <v>225</v>
      </c>
      <c r="B49" s="217"/>
      <c r="C49" s="217"/>
      <c r="D49" s="217"/>
      <c r="E49" s="217"/>
      <c r="F49" s="217"/>
      <c r="G49" s="15">
        <v>166</v>
      </c>
      <c r="H49" s="27">
        <v>0</v>
      </c>
      <c r="I49" s="27">
        <v>0</v>
      </c>
      <c r="J49" s="27">
        <v>0</v>
      </c>
      <c r="K49" s="27">
        <v>0</v>
      </c>
    </row>
    <row r="50" spans="1:11" ht="24" customHeight="1" x14ac:dyDescent="0.2">
      <c r="A50" s="254" t="s">
        <v>226</v>
      </c>
      <c r="B50" s="254"/>
      <c r="C50" s="254"/>
      <c r="D50" s="254"/>
      <c r="E50" s="254"/>
      <c r="F50" s="254"/>
      <c r="G50" s="15">
        <v>167</v>
      </c>
      <c r="H50" s="27">
        <v>0</v>
      </c>
      <c r="I50" s="27">
        <v>0</v>
      </c>
      <c r="J50" s="27">
        <v>0</v>
      </c>
      <c r="K50" s="27">
        <v>0</v>
      </c>
    </row>
    <row r="51" spans="1:11" x14ac:dyDescent="0.2">
      <c r="A51" s="254" t="s">
        <v>227</v>
      </c>
      <c r="B51" s="254"/>
      <c r="C51" s="254"/>
      <c r="D51" s="254"/>
      <c r="E51" s="254"/>
      <c r="F51" s="254"/>
      <c r="G51" s="15">
        <v>168</v>
      </c>
      <c r="H51" s="27">
        <v>4121830</v>
      </c>
      <c r="I51" s="27">
        <v>1549074</v>
      </c>
      <c r="J51" s="27">
        <v>4025450</v>
      </c>
      <c r="K51" s="27">
        <v>1323670</v>
      </c>
    </row>
    <row r="52" spans="1:11" x14ac:dyDescent="0.2">
      <c r="A52" s="254" t="s">
        <v>228</v>
      </c>
      <c r="B52" s="254"/>
      <c r="C52" s="254"/>
      <c r="D52" s="254"/>
      <c r="E52" s="254"/>
      <c r="F52" s="254"/>
      <c r="G52" s="15">
        <v>169</v>
      </c>
      <c r="H52" s="27">
        <v>11457241</v>
      </c>
      <c r="I52" s="27">
        <v>3852534</v>
      </c>
      <c r="J52" s="27">
        <v>38907708</v>
      </c>
      <c r="K52" s="27">
        <v>12063421</v>
      </c>
    </row>
    <row r="53" spans="1:11" x14ac:dyDescent="0.2">
      <c r="A53" s="254" t="s">
        <v>229</v>
      </c>
      <c r="B53" s="254"/>
      <c r="C53" s="254"/>
      <c r="D53" s="254"/>
      <c r="E53" s="254"/>
      <c r="F53" s="254"/>
      <c r="G53" s="15">
        <v>170</v>
      </c>
      <c r="H53" s="27">
        <v>353127</v>
      </c>
      <c r="I53" s="27">
        <v>0</v>
      </c>
      <c r="J53" s="27">
        <v>377187</v>
      </c>
      <c r="K53" s="27">
        <v>283955</v>
      </c>
    </row>
    <row r="54" spans="1:11" x14ac:dyDescent="0.2">
      <c r="A54" s="254" t="s">
        <v>230</v>
      </c>
      <c r="B54" s="254"/>
      <c r="C54" s="254"/>
      <c r="D54" s="254"/>
      <c r="E54" s="254"/>
      <c r="F54" s="254"/>
      <c r="G54" s="15">
        <v>171</v>
      </c>
      <c r="H54" s="27">
        <v>0</v>
      </c>
      <c r="I54" s="27">
        <v>0</v>
      </c>
      <c r="J54" s="27">
        <v>0</v>
      </c>
      <c r="K54" s="27">
        <v>0</v>
      </c>
    </row>
    <row r="55" spans="1:11" x14ac:dyDescent="0.2">
      <c r="A55" s="254" t="s">
        <v>231</v>
      </c>
      <c r="B55" s="254"/>
      <c r="C55" s="254"/>
      <c r="D55" s="254"/>
      <c r="E55" s="254"/>
      <c r="F55" s="254"/>
      <c r="G55" s="15">
        <v>172</v>
      </c>
      <c r="H55" s="27">
        <v>4544841</v>
      </c>
      <c r="I55" s="27">
        <v>0</v>
      </c>
      <c r="J55" s="27">
        <v>508493</v>
      </c>
      <c r="K55" s="27">
        <v>0</v>
      </c>
    </row>
    <row r="56" spans="1:11" ht="22.15" customHeight="1" x14ac:dyDescent="0.2">
      <c r="A56" s="255" t="s">
        <v>232</v>
      </c>
      <c r="B56" s="255"/>
      <c r="C56" s="255"/>
      <c r="D56" s="255"/>
      <c r="E56" s="255"/>
      <c r="F56" s="255"/>
      <c r="G56" s="15">
        <v>173</v>
      </c>
      <c r="H56" s="27">
        <v>13630673</v>
      </c>
      <c r="I56" s="27">
        <v>9310948</v>
      </c>
      <c r="J56" s="27">
        <v>7400222</v>
      </c>
      <c r="K56" s="27">
        <v>8643934</v>
      </c>
    </row>
    <row r="57" spans="1:11" x14ac:dyDescent="0.2">
      <c r="A57" s="255" t="s">
        <v>233</v>
      </c>
      <c r="B57" s="255"/>
      <c r="C57" s="255"/>
      <c r="D57" s="255"/>
      <c r="E57" s="255"/>
      <c r="F57" s="255"/>
      <c r="G57" s="15">
        <v>174</v>
      </c>
      <c r="H57" s="27">
        <v>0</v>
      </c>
      <c r="I57" s="27">
        <v>0</v>
      </c>
      <c r="J57" s="27">
        <v>0</v>
      </c>
      <c r="K57" s="27">
        <v>0</v>
      </c>
    </row>
    <row r="58" spans="1:11" ht="24.6" customHeight="1" x14ac:dyDescent="0.2">
      <c r="A58" s="255" t="s">
        <v>234</v>
      </c>
      <c r="B58" s="255"/>
      <c r="C58" s="255"/>
      <c r="D58" s="255"/>
      <c r="E58" s="255"/>
      <c r="F58" s="255"/>
      <c r="G58" s="15">
        <v>175</v>
      </c>
      <c r="H58" s="27">
        <v>0</v>
      </c>
      <c r="I58" s="27">
        <v>0</v>
      </c>
      <c r="J58" s="27">
        <v>6956</v>
      </c>
      <c r="K58" s="27">
        <v>6956</v>
      </c>
    </row>
    <row r="59" spans="1:11" x14ac:dyDescent="0.2">
      <c r="A59" s="255" t="s">
        <v>235</v>
      </c>
      <c r="B59" s="255"/>
      <c r="C59" s="255"/>
      <c r="D59" s="255"/>
      <c r="E59" s="255"/>
      <c r="F59" s="255"/>
      <c r="G59" s="15">
        <v>176</v>
      </c>
      <c r="H59" s="27">
        <v>1420037</v>
      </c>
      <c r="I59" s="27">
        <v>463195</v>
      </c>
      <c r="J59" s="27">
        <v>1012535</v>
      </c>
      <c r="K59" s="27">
        <v>298431</v>
      </c>
    </row>
    <row r="60" spans="1:11" x14ac:dyDescent="0.2">
      <c r="A60" s="253" t="s">
        <v>236</v>
      </c>
      <c r="B60" s="253"/>
      <c r="C60" s="253"/>
      <c r="D60" s="253"/>
      <c r="E60" s="253"/>
      <c r="F60" s="253"/>
      <c r="G60" s="20">
        <v>177</v>
      </c>
      <c r="H60" s="31">
        <f>H8+H37+H56+H57</f>
        <v>1924122332</v>
      </c>
      <c r="I60" s="31">
        <f t="shared" ref="I60:K60" si="0">I8+I37+I56+I57</f>
        <v>652160691</v>
      </c>
      <c r="J60" s="31">
        <f t="shared" si="0"/>
        <v>2172041530</v>
      </c>
      <c r="K60" s="31">
        <f t="shared" si="0"/>
        <v>747325021</v>
      </c>
    </row>
    <row r="61" spans="1:11" x14ac:dyDescent="0.2">
      <c r="A61" s="253" t="s">
        <v>237</v>
      </c>
      <c r="B61" s="253"/>
      <c r="C61" s="253"/>
      <c r="D61" s="253"/>
      <c r="E61" s="253"/>
      <c r="F61" s="253"/>
      <c r="G61" s="20">
        <v>178</v>
      </c>
      <c r="H61" s="31">
        <f>H14+H48+H58+H59</f>
        <v>1892626664</v>
      </c>
      <c r="I61" s="31">
        <f t="shared" ref="I61:K61" si="1">I14+I48+I58+I59</f>
        <v>644275129</v>
      </c>
      <c r="J61" s="31">
        <f t="shared" si="1"/>
        <v>2108293653</v>
      </c>
      <c r="K61" s="31">
        <f t="shared" si="1"/>
        <v>727132124</v>
      </c>
    </row>
    <row r="62" spans="1:11" x14ac:dyDescent="0.2">
      <c r="A62" s="253" t="s">
        <v>238</v>
      </c>
      <c r="B62" s="253"/>
      <c r="C62" s="253"/>
      <c r="D62" s="253"/>
      <c r="E62" s="253"/>
      <c r="F62" s="253"/>
      <c r="G62" s="20">
        <v>179</v>
      </c>
      <c r="H62" s="31">
        <f>H60-H61</f>
        <v>31495668</v>
      </c>
      <c r="I62" s="31">
        <f t="shared" ref="I62:K62" si="2">I60-I61</f>
        <v>7885562</v>
      </c>
      <c r="J62" s="31">
        <f t="shared" si="2"/>
        <v>63747877</v>
      </c>
      <c r="K62" s="31">
        <f t="shared" si="2"/>
        <v>20192897</v>
      </c>
    </row>
    <row r="63" spans="1:11" x14ac:dyDescent="0.2">
      <c r="A63" s="240" t="s">
        <v>239</v>
      </c>
      <c r="B63" s="240"/>
      <c r="C63" s="240"/>
      <c r="D63" s="240"/>
      <c r="E63" s="240"/>
      <c r="F63" s="240"/>
      <c r="G63" s="20">
        <v>180</v>
      </c>
      <c r="H63" s="31">
        <f>+IF((H60-H61)&gt;0,(H60-H61),0)</f>
        <v>31495668</v>
      </c>
      <c r="I63" s="31">
        <f t="shared" ref="I63:K63" si="3">+IF((I60-I61)&gt;0,(I60-I61),0)</f>
        <v>7885562</v>
      </c>
      <c r="J63" s="31">
        <f t="shared" si="3"/>
        <v>63747877</v>
      </c>
      <c r="K63" s="31">
        <f t="shared" si="3"/>
        <v>20192897</v>
      </c>
    </row>
    <row r="64" spans="1:11" x14ac:dyDescent="0.2">
      <c r="A64" s="240" t="s">
        <v>240</v>
      </c>
      <c r="B64" s="240"/>
      <c r="C64" s="240"/>
      <c r="D64" s="240"/>
      <c r="E64" s="240"/>
      <c r="F64" s="240"/>
      <c r="G64" s="20">
        <v>181</v>
      </c>
      <c r="H64" s="31">
        <f>+IF((H60-H61)&lt;0,(H60-H61),0)</f>
        <v>0</v>
      </c>
      <c r="I64" s="31">
        <f t="shared" ref="I64:K64" si="4">+IF((I60-I61)&lt;0,(I60-I61),0)</f>
        <v>0</v>
      </c>
      <c r="J64" s="31">
        <f t="shared" si="4"/>
        <v>0</v>
      </c>
      <c r="K64" s="31">
        <f t="shared" si="4"/>
        <v>0</v>
      </c>
    </row>
    <row r="65" spans="1:11" x14ac:dyDescent="0.2">
      <c r="A65" s="255" t="s">
        <v>241</v>
      </c>
      <c r="B65" s="255"/>
      <c r="C65" s="255"/>
      <c r="D65" s="255"/>
      <c r="E65" s="255"/>
      <c r="F65" s="255"/>
      <c r="G65" s="15">
        <v>182</v>
      </c>
      <c r="H65" s="27">
        <v>14253412</v>
      </c>
      <c r="I65" s="27">
        <v>3986106</v>
      </c>
      <c r="J65" s="27">
        <v>14553794</v>
      </c>
      <c r="K65" s="27">
        <v>4141292</v>
      </c>
    </row>
    <row r="66" spans="1:11" x14ac:dyDescent="0.2">
      <c r="A66" s="253" t="s">
        <v>242</v>
      </c>
      <c r="B66" s="253"/>
      <c r="C66" s="253"/>
      <c r="D66" s="253"/>
      <c r="E66" s="253"/>
      <c r="F66" s="253"/>
      <c r="G66" s="20">
        <v>183</v>
      </c>
      <c r="H66" s="31">
        <f>H62-H65</f>
        <v>17242256</v>
      </c>
      <c r="I66" s="31">
        <f t="shared" ref="I66:K66" si="5">I62-I65</f>
        <v>3899456</v>
      </c>
      <c r="J66" s="31">
        <f t="shared" si="5"/>
        <v>49194083</v>
      </c>
      <c r="K66" s="31">
        <f t="shared" si="5"/>
        <v>16051605</v>
      </c>
    </row>
    <row r="67" spans="1:11" x14ac:dyDescent="0.2">
      <c r="A67" s="240" t="s">
        <v>243</v>
      </c>
      <c r="B67" s="240"/>
      <c r="C67" s="240"/>
      <c r="D67" s="240"/>
      <c r="E67" s="240"/>
      <c r="F67" s="240"/>
      <c r="G67" s="20">
        <v>184</v>
      </c>
      <c r="H67" s="31">
        <f>+IF((H62-H65)&gt;0,(H62-H65),0)</f>
        <v>17242256</v>
      </c>
      <c r="I67" s="31">
        <f t="shared" ref="I67:K67" si="6">+IF((I62-I65)&gt;0,(I62-I65),0)</f>
        <v>3899456</v>
      </c>
      <c r="J67" s="31">
        <f t="shared" si="6"/>
        <v>49194083</v>
      </c>
      <c r="K67" s="31">
        <f t="shared" si="6"/>
        <v>16051605</v>
      </c>
    </row>
    <row r="68" spans="1:11" x14ac:dyDescent="0.2">
      <c r="A68" s="240" t="s">
        <v>244</v>
      </c>
      <c r="B68" s="240"/>
      <c r="C68" s="240"/>
      <c r="D68" s="240"/>
      <c r="E68" s="240"/>
      <c r="F68" s="240"/>
      <c r="G68" s="20">
        <v>185</v>
      </c>
      <c r="H68" s="31">
        <f>+IF((H62-H65)&lt;0,(H62-H65),0)</f>
        <v>0</v>
      </c>
      <c r="I68" s="31">
        <f t="shared" ref="I68:K68" si="7">+IF((I62-I65)&lt;0,(I62-I65),0)</f>
        <v>0</v>
      </c>
      <c r="J68" s="31">
        <f t="shared" si="7"/>
        <v>0</v>
      </c>
      <c r="K68" s="31">
        <f t="shared" si="7"/>
        <v>0</v>
      </c>
    </row>
    <row r="69" spans="1:11" x14ac:dyDescent="0.2">
      <c r="A69" s="236" t="s">
        <v>245</v>
      </c>
      <c r="B69" s="236"/>
      <c r="C69" s="236"/>
      <c r="D69" s="236"/>
      <c r="E69" s="236"/>
      <c r="F69" s="236"/>
      <c r="G69" s="250"/>
      <c r="H69" s="250"/>
      <c r="I69" s="250"/>
      <c r="J69" s="251"/>
      <c r="K69" s="251"/>
    </row>
    <row r="70" spans="1:11" ht="22.15" customHeight="1" x14ac:dyDescent="0.2">
      <c r="A70" s="253" t="s">
        <v>246</v>
      </c>
      <c r="B70" s="253"/>
      <c r="C70" s="253"/>
      <c r="D70" s="253"/>
      <c r="E70" s="253"/>
      <c r="F70" s="253"/>
      <c r="G70" s="20">
        <v>186</v>
      </c>
      <c r="H70" s="31">
        <f>H71-H72</f>
        <v>2902039</v>
      </c>
      <c r="I70" s="31">
        <f>I71-I72</f>
        <v>0</v>
      </c>
      <c r="J70" s="31">
        <f>J71-J72</f>
        <v>0</v>
      </c>
      <c r="K70" s="31">
        <f>K71-K72</f>
        <v>0</v>
      </c>
    </row>
    <row r="71" spans="1:11" x14ac:dyDescent="0.2">
      <c r="A71" s="254" t="s">
        <v>247</v>
      </c>
      <c r="B71" s="254"/>
      <c r="C71" s="254"/>
      <c r="D71" s="254"/>
      <c r="E71" s="254"/>
      <c r="F71" s="254"/>
      <c r="G71" s="15">
        <v>187</v>
      </c>
      <c r="H71" s="27">
        <v>2902039</v>
      </c>
      <c r="I71" s="27">
        <v>0</v>
      </c>
      <c r="J71" s="27">
        <v>0</v>
      </c>
      <c r="K71" s="27">
        <v>0</v>
      </c>
    </row>
    <row r="72" spans="1:11" x14ac:dyDescent="0.2">
      <c r="A72" s="254" t="s">
        <v>248</v>
      </c>
      <c r="B72" s="254"/>
      <c r="C72" s="254"/>
      <c r="D72" s="254"/>
      <c r="E72" s="254"/>
      <c r="F72" s="254"/>
      <c r="G72" s="15">
        <v>188</v>
      </c>
      <c r="H72" s="27">
        <v>0</v>
      </c>
      <c r="I72" s="27">
        <v>0</v>
      </c>
      <c r="J72" s="27">
        <v>0</v>
      </c>
      <c r="K72" s="27">
        <v>0</v>
      </c>
    </row>
    <row r="73" spans="1:11" x14ac:dyDescent="0.2">
      <c r="A73" s="255" t="s">
        <v>249</v>
      </c>
      <c r="B73" s="255"/>
      <c r="C73" s="255"/>
      <c r="D73" s="255"/>
      <c r="E73" s="255"/>
      <c r="F73" s="255"/>
      <c r="G73" s="15">
        <v>189</v>
      </c>
      <c r="H73" s="27">
        <v>0</v>
      </c>
      <c r="I73" s="27">
        <v>0</v>
      </c>
      <c r="J73" s="27">
        <v>0</v>
      </c>
      <c r="K73" s="27">
        <v>0</v>
      </c>
    </row>
    <row r="74" spans="1:11" x14ac:dyDescent="0.2">
      <c r="A74" s="240" t="s">
        <v>250</v>
      </c>
      <c r="B74" s="240"/>
      <c r="C74" s="240"/>
      <c r="D74" s="240"/>
      <c r="E74" s="240"/>
      <c r="F74" s="240"/>
      <c r="G74" s="20">
        <v>190</v>
      </c>
      <c r="H74" s="106">
        <v>0</v>
      </c>
      <c r="I74" s="106">
        <v>0</v>
      </c>
      <c r="J74" s="106">
        <v>0</v>
      </c>
      <c r="K74" s="106">
        <v>0</v>
      </c>
    </row>
    <row r="75" spans="1:11" x14ac:dyDescent="0.2">
      <c r="A75" s="240" t="s">
        <v>251</v>
      </c>
      <c r="B75" s="240"/>
      <c r="C75" s="240"/>
      <c r="D75" s="240"/>
      <c r="E75" s="240"/>
      <c r="F75" s="240"/>
      <c r="G75" s="20">
        <v>191</v>
      </c>
      <c r="H75" s="106">
        <v>0</v>
      </c>
      <c r="I75" s="106">
        <v>0</v>
      </c>
      <c r="J75" s="106">
        <v>0</v>
      </c>
      <c r="K75" s="106">
        <v>0</v>
      </c>
    </row>
    <row r="76" spans="1:11" x14ac:dyDescent="0.2">
      <c r="A76" s="236" t="s">
        <v>252</v>
      </c>
      <c r="B76" s="236"/>
      <c r="C76" s="236"/>
      <c r="D76" s="236"/>
      <c r="E76" s="236"/>
      <c r="F76" s="236"/>
      <c r="G76" s="250"/>
      <c r="H76" s="250"/>
      <c r="I76" s="250"/>
      <c r="J76" s="251"/>
      <c r="K76" s="251"/>
    </row>
    <row r="77" spans="1:11" x14ac:dyDescent="0.2">
      <c r="A77" s="253" t="s">
        <v>253</v>
      </c>
      <c r="B77" s="253"/>
      <c r="C77" s="253"/>
      <c r="D77" s="253"/>
      <c r="E77" s="253"/>
      <c r="F77" s="253"/>
      <c r="G77" s="20">
        <v>192</v>
      </c>
      <c r="H77" s="106">
        <v>34397705</v>
      </c>
      <c r="I77" s="106">
        <v>7885560</v>
      </c>
      <c r="J77" s="106">
        <v>63747877</v>
      </c>
      <c r="K77" s="106">
        <v>20192897</v>
      </c>
    </row>
    <row r="78" spans="1:11" x14ac:dyDescent="0.2">
      <c r="A78" s="254" t="s">
        <v>254</v>
      </c>
      <c r="B78" s="254"/>
      <c r="C78" s="254"/>
      <c r="D78" s="254"/>
      <c r="E78" s="254"/>
      <c r="F78" s="254"/>
      <c r="G78" s="15">
        <v>193</v>
      </c>
      <c r="H78" s="32">
        <v>34397705</v>
      </c>
      <c r="I78" s="32">
        <v>7885560</v>
      </c>
      <c r="J78" s="32">
        <v>63747877</v>
      </c>
      <c r="K78" s="32">
        <v>20192897</v>
      </c>
    </row>
    <row r="79" spans="1:11" x14ac:dyDescent="0.2">
      <c r="A79" s="254" t="s">
        <v>255</v>
      </c>
      <c r="B79" s="254"/>
      <c r="C79" s="254"/>
      <c r="D79" s="254"/>
      <c r="E79" s="254"/>
      <c r="F79" s="254"/>
      <c r="G79" s="15">
        <v>194</v>
      </c>
      <c r="H79" s="32">
        <v>0</v>
      </c>
      <c r="I79" s="32">
        <v>0</v>
      </c>
      <c r="J79" s="32">
        <v>0</v>
      </c>
      <c r="K79" s="32">
        <v>0</v>
      </c>
    </row>
    <row r="80" spans="1:11" x14ac:dyDescent="0.2">
      <c r="A80" s="253" t="s">
        <v>256</v>
      </c>
      <c r="B80" s="253"/>
      <c r="C80" s="253"/>
      <c r="D80" s="253"/>
      <c r="E80" s="253"/>
      <c r="F80" s="253"/>
      <c r="G80" s="20">
        <v>195</v>
      </c>
      <c r="H80" s="106">
        <v>14253412</v>
      </c>
      <c r="I80" s="106">
        <v>3986106</v>
      </c>
      <c r="J80" s="106">
        <v>14553794</v>
      </c>
      <c r="K80" s="106">
        <v>4141292</v>
      </c>
    </row>
    <row r="81" spans="1:11" x14ac:dyDescent="0.2">
      <c r="A81" s="253" t="s">
        <v>257</v>
      </c>
      <c r="B81" s="253"/>
      <c r="C81" s="253"/>
      <c r="D81" s="253"/>
      <c r="E81" s="253"/>
      <c r="F81" s="253"/>
      <c r="G81" s="20">
        <v>196</v>
      </c>
      <c r="H81" s="106">
        <f>H77-H80</f>
        <v>20144293</v>
      </c>
      <c r="I81" s="106">
        <f>I77-I80</f>
        <v>3899454</v>
      </c>
      <c r="J81" s="106">
        <f>J77-J80</f>
        <v>49194083</v>
      </c>
      <c r="K81" s="106">
        <v>16051605</v>
      </c>
    </row>
    <row r="82" spans="1:11" x14ac:dyDescent="0.2">
      <c r="A82" s="240" t="s">
        <v>258</v>
      </c>
      <c r="B82" s="240"/>
      <c r="C82" s="240"/>
      <c r="D82" s="240"/>
      <c r="E82" s="240"/>
      <c r="F82" s="240"/>
      <c r="G82" s="20">
        <v>197</v>
      </c>
      <c r="H82" s="106">
        <f>H78-H80</f>
        <v>20144293</v>
      </c>
      <c r="I82" s="106">
        <f>I78-I80</f>
        <v>3899454</v>
      </c>
      <c r="J82" s="106">
        <v>49194083</v>
      </c>
      <c r="K82" s="106">
        <v>16051605</v>
      </c>
    </row>
    <row r="83" spans="1:11" x14ac:dyDescent="0.2">
      <c r="A83" s="240" t="s">
        <v>259</v>
      </c>
      <c r="B83" s="240"/>
      <c r="C83" s="240"/>
      <c r="D83" s="240"/>
      <c r="E83" s="240"/>
      <c r="F83" s="240"/>
      <c r="G83" s="20">
        <v>198</v>
      </c>
      <c r="H83" s="106">
        <v>0</v>
      </c>
      <c r="I83" s="106">
        <v>0</v>
      </c>
      <c r="J83" s="106">
        <v>0</v>
      </c>
      <c r="K83" s="106">
        <v>0</v>
      </c>
    </row>
    <row r="84" spans="1:11" x14ac:dyDescent="0.2">
      <c r="A84" s="236" t="s">
        <v>260</v>
      </c>
      <c r="B84" s="236"/>
      <c r="C84" s="236"/>
      <c r="D84" s="236"/>
      <c r="E84" s="236"/>
      <c r="F84" s="236"/>
      <c r="G84" s="250"/>
      <c r="H84" s="250"/>
      <c r="I84" s="250"/>
      <c r="J84" s="251"/>
      <c r="K84" s="251"/>
    </row>
    <row r="85" spans="1:11" x14ac:dyDescent="0.2">
      <c r="A85" s="238" t="s">
        <v>261</v>
      </c>
      <c r="B85" s="238"/>
      <c r="C85" s="238"/>
      <c r="D85" s="238"/>
      <c r="E85" s="238"/>
      <c r="F85" s="238"/>
      <c r="G85" s="20">
        <v>199</v>
      </c>
      <c r="H85" s="33">
        <f>H86+H87</f>
        <v>20144293</v>
      </c>
      <c r="I85" s="33">
        <f>I86+I87</f>
        <v>3899454</v>
      </c>
      <c r="J85" s="33">
        <f>J86+J87</f>
        <v>49194083</v>
      </c>
      <c r="K85" s="33">
        <f>K86+K87</f>
        <v>16051605</v>
      </c>
    </row>
    <row r="86" spans="1:11" x14ac:dyDescent="0.2">
      <c r="A86" s="239" t="s">
        <v>262</v>
      </c>
      <c r="B86" s="239"/>
      <c r="C86" s="239"/>
      <c r="D86" s="239"/>
      <c r="E86" s="239"/>
      <c r="F86" s="239"/>
      <c r="G86" s="15">
        <v>200</v>
      </c>
      <c r="H86" s="34">
        <v>4236125</v>
      </c>
      <c r="I86" s="34">
        <v>-1500426</v>
      </c>
      <c r="J86" s="34">
        <v>25184922</v>
      </c>
      <c r="K86" s="34">
        <v>9122461</v>
      </c>
    </row>
    <row r="87" spans="1:11" x14ac:dyDescent="0.2">
      <c r="A87" s="239" t="s">
        <v>263</v>
      </c>
      <c r="B87" s="239"/>
      <c r="C87" s="239"/>
      <c r="D87" s="239"/>
      <c r="E87" s="239"/>
      <c r="F87" s="239"/>
      <c r="G87" s="15">
        <v>201</v>
      </c>
      <c r="H87" s="34">
        <v>15908168</v>
      </c>
      <c r="I87" s="34">
        <v>5399880</v>
      </c>
      <c r="J87" s="34">
        <v>24009161</v>
      </c>
      <c r="K87" s="34">
        <v>6929144</v>
      </c>
    </row>
    <row r="88" spans="1:11" x14ac:dyDescent="0.2">
      <c r="A88" s="259" t="s">
        <v>264</v>
      </c>
      <c r="B88" s="259"/>
      <c r="C88" s="259"/>
      <c r="D88" s="259"/>
      <c r="E88" s="259"/>
      <c r="F88" s="259"/>
      <c r="G88" s="260"/>
      <c r="H88" s="260"/>
      <c r="I88" s="260"/>
      <c r="J88" s="251"/>
      <c r="K88" s="251"/>
    </row>
    <row r="89" spans="1:11" x14ac:dyDescent="0.2">
      <c r="A89" s="234" t="s">
        <v>265</v>
      </c>
      <c r="B89" s="234"/>
      <c r="C89" s="234"/>
      <c r="D89" s="234"/>
      <c r="E89" s="234"/>
      <c r="F89" s="234"/>
      <c r="G89" s="15">
        <v>202</v>
      </c>
      <c r="H89" s="34">
        <v>20144293</v>
      </c>
      <c r="I89" s="34">
        <v>3899454</v>
      </c>
      <c r="J89" s="34">
        <v>49194083</v>
      </c>
      <c r="K89" s="34">
        <v>16051605</v>
      </c>
    </row>
    <row r="90" spans="1:11" ht="24" customHeight="1" x14ac:dyDescent="0.2">
      <c r="A90" s="262" t="s">
        <v>266</v>
      </c>
      <c r="B90" s="262"/>
      <c r="C90" s="262"/>
      <c r="D90" s="262"/>
      <c r="E90" s="262"/>
      <c r="F90" s="262"/>
      <c r="G90" s="20">
        <v>203</v>
      </c>
      <c r="H90" s="33">
        <f>SUM(H91:H98)</f>
        <v>-196151</v>
      </c>
      <c r="I90" s="33">
        <f>SUM(I91:I98)</f>
        <v>-307731</v>
      </c>
      <c r="J90" s="33">
        <f>SUM(J91:J98)</f>
        <v>-3828091</v>
      </c>
      <c r="K90" s="33">
        <f>SUM(K91:K98)</f>
        <v>-1004400</v>
      </c>
    </row>
    <row r="91" spans="1:11" x14ac:dyDescent="0.2">
      <c r="A91" s="254" t="s">
        <v>267</v>
      </c>
      <c r="B91" s="254"/>
      <c r="C91" s="254"/>
      <c r="D91" s="254"/>
      <c r="E91" s="254"/>
      <c r="F91" s="254"/>
      <c r="G91" s="15">
        <v>204</v>
      </c>
      <c r="H91" s="34">
        <v>-196151</v>
      </c>
      <c r="I91" s="34">
        <v>-307731</v>
      </c>
      <c r="J91" s="34">
        <v>-3828091</v>
      </c>
      <c r="K91" s="34">
        <v>-1004400</v>
      </c>
    </row>
    <row r="92" spans="1:11" ht="22.15" customHeight="1" x14ac:dyDescent="0.2">
      <c r="A92" s="254" t="s">
        <v>268</v>
      </c>
      <c r="B92" s="254"/>
      <c r="C92" s="254"/>
      <c r="D92" s="254"/>
      <c r="E92" s="254"/>
      <c r="F92" s="254"/>
      <c r="G92" s="15">
        <v>205</v>
      </c>
      <c r="H92" s="34">
        <v>0</v>
      </c>
      <c r="I92" s="34">
        <v>0</v>
      </c>
      <c r="J92" s="34">
        <v>0</v>
      </c>
      <c r="K92" s="34">
        <v>0</v>
      </c>
    </row>
    <row r="93" spans="1:11" ht="22.15" customHeight="1" x14ac:dyDescent="0.2">
      <c r="A93" s="254" t="s">
        <v>269</v>
      </c>
      <c r="B93" s="254"/>
      <c r="C93" s="254"/>
      <c r="D93" s="254"/>
      <c r="E93" s="254"/>
      <c r="F93" s="254"/>
      <c r="G93" s="15">
        <v>206</v>
      </c>
      <c r="H93" s="34">
        <v>0</v>
      </c>
      <c r="I93" s="34">
        <v>0</v>
      </c>
      <c r="J93" s="34">
        <v>0</v>
      </c>
      <c r="K93" s="34">
        <v>0</v>
      </c>
    </row>
    <row r="94" spans="1:11" ht="22.15" customHeight="1" x14ac:dyDescent="0.2">
      <c r="A94" s="254" t="s">
        <v>270</v>
      </c>
      <c r="B94" s="254"/>
      <c r="C94" s="254"/>
      <c r="D94" s="254"/>
      <c r="E94" s="254"/>
      <c r="F94" s="254"/>
      <c r="G94" s="15">
        <v>207</v>
      </c>
      <c r="H94" s="34">
        <v>0</v>
      </c>
      <c r="I94" s="34">
        <v>0</v>
      </c>
      <c r="J94" s="34">
        <v>0</v>
      </c>
      <c r="K94" s="34">
        <v>0</v>
      </c>
    </row>
    <row r="95" spans="1:11" ht="22.15" customHeight="1" x14ac:dyDescent="0.2">
      <c r="A95" s="254" t="s">
        <v>271</v>
      </c>
      <c r="B95" s="254"/>
      <c r="C95" s="254"/>
      <c r="D95" s="254"/>
      <c r="E95" s="254"/>
      <c r="F95" s="254"/>
      <c r="G95" s="15">
        <v>208</v>
      </c>
      <c r="H95" s="34">
        <v>0</v>
      </c>
      <c r="I95" s="34">
        <v>0</v>
      </c>
      <c r="J95" s="34">
        <v>0</v>
      </c>
      <c r="K95" s="34">
        <v>0</v>
      </c>
    </row>
    <row r="96" spans="1:11" ht="22.15" customHeight="1" x14ac:dyDescent="0.2">
      <c r="A96" s="254" t="s">
        <v>272</v>
      </c>
      <c r="B96" s="254"/>
      <c r="C96" s="254"/>
      <c r="D96" s="254"/>
      <c r="E96" s="254"/>
      <c r="F96" s="254"/>
      <c r="G96" s="15">
        <v>209</v>
      </c>
      <c r="H96" s="34">
        <v>0</v>
      </c>
      <c r="I96" s="34">
        <v>0</v>
      </c>
      <c r="J96" s="34">
        <v>0</v>
      </c>
      <c r="K96" s="34">
        <v>0</v>
      </c>
    </row>
    <row r="97" spans="1:11" x14ac:dyDescent="0.2">
      <c r="A97" s="254" t="s">
        <v>273</v>
      </c>
      <c r="B97" s="254"/>
      <c r="C97" s="254"/>
      <c r="D97" s="254"/>
      <c r="E97" s="254"/>
      <c r="F97" s="254"/>
      <c r="G97" s="15">
        <v>210</v>
      </c>
      <c r="H97" s="34">
        <v>0</v>
      </c>
      <c r="I97" s="34">
        <v>0</v>
      </c>
      <c r="J97" s="34">
        <v>0</v>
      </c>
      <c r="K97" s="34">
        <v>0</v>
      </c>
    </row>
    <row r="98" spans="1:11" x14ac:dyDescent="0.2">
      <c r="A98" s="254" t="s">
        <v>274</v>
      </c>
      <c r="B98" s="254"/>
      <c r="C98" s="254"/>
      <c r="D98" s="254"/>
      <c r="E98" s="254"/>
      <c r="F98" s="254"/>
      <c r="G98" s="15">
        <v>211</v>
      </c>
      <c r="H98" s="34">
        <v>0</v>
      </c>
      <c r="I98" s="34">
        <v>0</v>
      </c>
      <c r="J98" s="34">
        <v>0</v>
      </c>
      <c r="K98" s="34">
        <v>0</v>
      </c>
    </row>
    <row r="99" spans="1:11" x14ac:dyDescent="0.2">
      <c r="A99" s="234" t="s">
        <v>275</v>
      </c>
      <c r="B99" s="234"/>
      <c r="C99" s="234"/>
      <c r="D99" s="234"/>
      <c r="E99" s="234"/>
      <c r="F99" s="234"/>
      <c r="G99" s="15">
        <v>212</v>
      </c>
      <c r="H99" s="34">
        <v>0</v>
      </c>
      <c r="I99" s="34">
        <v>0</v>
      </c>
      <c r="J99" s="34">
        <v>0</v>
      </c>
      <c r="K99" s="34">
        <v>0</v>
      </c>
    </row>
    <row r="100" spans="1:11" ht="22.9" customHeight="1" x14ac:dyDescent="0.2">
      <c r="A100" s="262" t="s">
        <v>276</v>
      </c>
      <c r="B100" s="262"/>
      <c r="C100" s="262"/>
      <c r="D100" s="262"/>
      <c r="E100" s="262"/>
      <c r="F100" s="262"/>
      <c r="G100" s="20">
        <v>213</v>
      </c>
      <c r="H100" s="33">
        <f>H90-H99</f>
        <v>-196151</v>
      </c>
      <c r="I100" s="33">
        <f>I90-I99</f>
        <v>-307731</v>
      </c>
      <c r="J100" s="33">
        <f>J90-J99</f>
        <v>-3828091</v>
      </c>
      <c r="K100" s="33">
        <f>K90-K99</f>
        <v>-1004400</v>
      </c>
    </row>
    <row r="101" spans="1:11" ht="22.9" customHeight="1" x14ac:dyDescent="0.2">
      <c r="A101" s="262" t="s">
        <v>277</v>
      </c>
      <c r="B101" s="262"/>
      <c r="C101" s="262"/>
      <c r="D101" s="262"/>
      <c r="E101" s="262"/>
      <c r="F101" s="262"/>
      <c r="G101" s="20">
        <v>214</v>
      </c>
      <c r="H101" s="33">
        <f>H89+H100</f>
        <v>19948142</v>
      </c>
      <c r="I101" s="33">
        <f>I89+I100</f>
        <v>3591723</v>
      </c>
      <c r="J101" s="33">
        <f>J89+J100</f>
        <v>45365992</v>
      </c>
      <c r="K101" s="33">
        <f>K89+K100</f>
        <v>15047205</v>
      </c>
    </row>
    <row r="102" spans="1:11" x14ac:dyDescent="0.2">
      <c r="A102" s="236" t="s">
        <v>278</v>
      </c>
      <c r="B102" s="236"/>
      <c r="C102" s="236"/>
      <c r="D102" s="236"/>
      <c r="E102" s="236"/>
      <c r="F102" s="236"/>
      <c r="G102" s="250"/>
      <c r="H102" s="250"/>
      <c r="I102" s="250"/>
      <c r="J102" s="251"/>
      <c r="K102" s="251"/>
    </row>
    <row r="103" spans="1:11" ht="27" customHeight="1" x14ac:dyDescent="0.2">
      <c r="A103" s="238" t="s">
        <v>279</v>
      </c>
      <c r="B103" s="238"/>
      <c r="C103" s="238"/>
      <c r="D103" s="238"/>
      <c r="E103" s="238"/>
      <c r="F103" s="238"/>
      <c r="G103" s="20">
        <v>215</v>
      </c>
      <c r="H103" s="33">
        <f>H104+H105</f>
        <v>19948142</v>
      </c>
      <c r="I103" s="33">
        <f>I104+I105</f>
        <v>3591723</v>
      </c>
      <c r="J103" s="33">
        <f>J104+J105</f>
        <v>45365992</v>
      </c>
      <c r="K103" s="33">
        <f>K104+K105</f>
        <v>15047205</v>
      </c>
    </row>
    <row r="104" spans="1:11" x14ac:dyDescent="0.2">
      <c r="A104" s="239" t="s">
        <v>280</v>
      </c>
      <c r="B104" s="239"/>
      <c r="C104" s="239"/>
      <c r="D104" s="239"/>
      <c r="E104" s="239"/>
      <c r="F104" s="239"/>
      <c r="G104" s="15">
        <v>216</v>
      </c>
      <c r="H104" s="34">
        <v>4132694</v>
      </c>
      <c r="I104" s="34">
        <v>-1662693</v>
      </c>
      <c r="J104" s="34">
        <v>23166370</v>
      </c>
      <c r="K104" s="34">
        <v>8592841</v>
      </c>
    </row>
    <row r="105" spans="1:11" x14ac:dyDescent="0.2">
      <c r="A105" s="239" t="s">
        <v>281</v>
      </c>
      <c r="B105" s="239"/>
      <c r="C105" s="239"/>
      <c r="D105" s="239"/>
      <c r="E105" s="239"/>
      <c r="F105" s="239"/>
      <c r="G105" s="15">
        <v>217</v>
      </c>
      <c r="H105" s="34">
        <v>15815448</v>
      </c>
      <c r="I105" s="34">
        <v>5254416</v>
      </c>
      <c r="J105" s="34">
        <v>22199622</v>
      </c>
      <c r="K105" s="34">
        <v>6454364</v>
      </c>
    </row>
  </sheetData>
  <sheetProtection algorithmName="SHA-512" hashValue="aIcFSmOvJIut0wtPtXafKaPXShZcAcClbtJAmZA95NwWdmdnEPzwOiojQhnLb9wNY8ZF5FQII+CkBhesMtUU1w==" saltValue="skDmGcWzqvqIG1lz08+ktg==" spinCount="100000" sheet="1" objects="1" scenarios="1"/>
  <mergeCells count="107">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formula1>0</formula1>
    </dataValidation>
  </dataValidations>
  <pageMargins left="0.75" right="0.17" top="1" bottom="1" header="0.5" footer="0.5"/>
  <pageSetup paperSize="9"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zoomScale="110" zoomScaleNormal="100" workbookViewId="0">
      <selection activeCell="K23" sqref="K23"/>
    </sheetView>
  </sheetViews>
  <sheetFormatPr defaultRowHeight="12.75" x14ac:dyDescent="0.2"/>
  <cols>
    <col min="1" max="7" width="9.140625" style="17"/>
    <col min="8" max="9" width="15.42578125" style="30"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57" t="s">
        <v>282</v>
      </c>
      <c r="B1" s="263"/>
      <c r="C1" s="263"/>
      <c r="D1" s="263"/>
      <c r="E1" s="263"/>
      <c r="F1" s="263"/>
      <c r="G1" s="263"/>
      <c r="H1" s="263"/>
      <c r="I1" s="263"/>
    </row>
    <row r="2" spans="1:9" ht="12.75" customHeight="1" x14ac:dyDescent="0.2">
      <c r="A2" s="256" t="s">
        <v>505</v>
      </c>
      <c r="B2" s="223"/>
      <c r="C2" s="223"/>
      <c r="D2" s="223"/>
      <c r="E2" s="223"/>
      <c r="F2" s="223"/>
      <c r="G2" s="223"/>
      <c r="H2" s="223"/>
      <c r="I2" s="223"/>
    </row>
    <row r="3" spans="1:9" x14ac:dyDescent="0.2">
      <c r="A3" s="280" t="s">
        <v>283</v>
      </c>
      <c r="B3" s="281"/>
      <c r="C3" s="281"/>
      <c r="D3" s="281"/>
      <c r="E3" s="281"/>
      <c r="F3" s="281"/>
      <c r="G3" s="281"/>
      <c r="H3" s="281"/>
      <c r="I3" s="281"/>
    </row>
    <row r="4" spans="1:9" x14ac:dyDescent="0.2">
      <c r="A4" s="264" t="s">
        <v>468</v>
      </c>
      <c r="B4" s="227"/>
      <c r="C4" s="227"/>
      <c r="D4" s="227"/>
      <c r="E4" s="227"/>
      <c r="F4" s="227"/>
      <c r="G4" s="227"/>
      <c r="H4" s="227"/>
      <c r="I4" s="228"/>
    </row>
    <row r="5" spans="1:9" ht="24" thickBot="1" x14ac:dyDescent="0.25">
      <c r="A5" s="265" t="s">
        <v>284</v>
      </c>
      <c r="B5" s="266"/>
      <c r="C5" s="266"/>
      <c r="D5" s="266"/>
      <c r="E5" s="266"/>
      <c r="F5" s="267"/>
      <c r="G5" s="21" t="s">
        <v>285</v>
      </c>
      <c r="H5" s="35" t="s">
        <v>286</v>
      </c>
      <c r="I5" s="35" t="s">
        <v>287</v>
      </c>
    </row>
    <row r="6" spans="1:9" x14ac:dyDescent="0.2">
      <c r="A6" s="268">
        <v>1</v>
      </c>
      <c r="B6" s="269"/>
      <c r="C6" s="269"/>
      <c r="D6" s="269"/>
      <c r="E6" s="269"/>
      <c r="F6" s="270"/>
      <c r="G6" s="22">
        <v>2</v>
      </c>
      <c r="H6" s="36" t="s">
        <v>288</v>
      </c>
      <c r="I6" s="36" t="s">
        <v>289</v>
      </c>
    </row>
    <row r="7" spans="1:9" x14ac:dyDescent="0.2">
      <c r="A7" s="275" t="s">
        <v>290</v>
      </c>
      <c r="B7" s="276"/>
      <c r="C7" s="276"/>
      <c r="D7" s="276"/>
      <c r="E7" s="276"/>
      <c r="F7" s="276"/>
      <c r="G7" s="276"/>
      <c r="H7" s="276"/>
      <c r="I7" s="277"/>
    </row>
    <row r="8" spans="1:9" x14ac:dyDescent="0.2">
      <c r="A8" s="279" t="s">
        <v>291</v>
      </c>
      <c r="B8" s="279"/>
      <c r="C8" s="279"/>
      <c r="D8" s="279"/>
      <c r="E8" s="279"/>
      <c r="F8" s="279"/>
      <c r="G8" s="23">
        <v>1</v>
      </c>
      <c r="H8" s="126">
        <v>2032436155</v>
      </c>
      <c r="I8" s="126">
        <v>2373680163</v>
      </c>
    </row>
    <row r="9" spans="1:9" x14ac:dyDescent="0.2">
      <c r="A9" s="272" t="s">
        <v>292</v>
      </c>
      <c r="B9" s="272"/>
      <c r="C9" s="272"/>
      <c r="D9" s="272"/>
      <c r="E9" s="272"/>
      <c r="F9" s="272"/>
      <c r="G9" s="24">
        <v>2</v>
      </c>
      <c r="H9" s="37">
        <v>0</v>
      </c>
      <c r="I9" s="37">
        <v>0</v>
      </c>
    </row>
    <row r="10" spans="1:9" x14ac:dyDescent="0.2">
      <c r="A10" s="272" t="s">
        <v>293</v>
      </c>
      <c r="B10" s="272"/>
      <c r="C10" s="272"/>
      <c r="D10" s="272"/>
      <c r="E10" s="272"/>
      <c r="F10" s="272"/>
      <c r="G10" s="24">
        <v>3</v>
      </c>
      <c r="H10" s="37">
        <v>9005481</v>
      </c>
      <c r="I10" s="37">
        <v>10067072</v>
      </c>
    </row>
    <row r="11" spans="1:9" x14ac:dyDescent="0.2">
      <c r="A11" s="272" t="s">
        <v>294</v>
      </c>
      <c r="B11" s="272"/>
      <c r="C11" s="272"/>
      <c r="D11" s="272"/>
      <c r="E11" s="272"/>
      <c r="F11" s="272"/>
      <c r="G11" s="24">
        <v>4</v>
      </c>
      <c r="H11" s="37">
        <v>83446962</v>
      </c>
      <c r="I11" s="37">
        <v>91754142</v>
      </c>
    </row>
    <row r="12" spans="1:9" x14ac:dyDescent="0.2">
      <c r="A12" s="272" t="s">
        <v>295</v>
      </c>
      <c r="B12" s="272"/>
      <c r="C12" s="272"/>
      <c r="D12" s="272"/>
      <c r="E12" s="272"/>
      <c r="F12" s="272"/>
      <c r="G12" s="24">
        <v>5</v>
      </c>
      <c r="H12" s="37">
        <v>-1501990314</v>
      </c>
      <c r="I12" s="37">
        <v>-1653193665</v>
      </c>
    </row>
    <row r="13" spans="1:9" x14ac:dyDescent="0.2">
      <c r="A13" s="272" t="s">
        <v>296</v>
      </c>
      <c r="B13" s="272"/>
      <c r="C13" s="272"/>
      <c r="D13" s="272"/>
      <c r="E13" s="272"/>
      <c r="F13" s="272"/>
      <c r="G13" s="24">
        <v>6</v>
      </c>
      <c r="H13" s="37">
        <v>-449941651</v>
      </c>
      <c r="I13" s="37">
        <v>-467491324</v>
      </c>
    </row>
    <row r="14" spans="1:9" x14ac:dyDescent="0.2">
      <c r="A14" s="272" t="s">
        <v>297</v>
      </c>
      <c r="B14" s="272"/>
      <c r="C14" s="272"/>
      <c r="D14" s="272"/>
      <c r="E14" s="272"/>
      <c r="F14" s="272"/>
      <c r="G14" s="24">
        <v>7</v>
      </c>
      <c r="H14" s="37">
        <v>-8731140</v>
      </c>
      <c r="I14" s="37">
        <v>-7820273</v>
      </c>
    </row>
    <row r="15" spans="1:9" x14ac:dyDescent="0.2">
      <c r="A15" s="272" t="s">
        <v>298</v>
      </c>
      <c r="B15" s="272"/>
      <c r="C15" s="272"/>
      <c r="D15" s="272"/>
      <c r="E15" s="272"/>
      <c r="F15" s="272"/>
      <c r="G15" s="24">
        <v>8</v>
      </c>
      <c r="H15" s="37">
        <v>-145954480</v>
      </c>
      <c r="I15" s="37">
        <v>-181585124</v>
      </c>
    </row>
    <row r="16" spans="1:9" x14ac:dyDescent="0.2">
      <c r="A16" s="273" t="s">
        <v>299</v>
      </c>
      <c r="B16" s="273"/>
      <c r="C16" s="273"/>
      <c r="D16" s="273"/>
      <c r="E16" s="273"/>
      <c r="F16" s="273"/>
      <c r="G16" s="25">
        <v>9</v>
      </c>
      <c r="H16" s="38">
        <f>SUM(H8:H15)</f>
        <v>18271013</v>
      </c>
      <c r="I16" s="38">
        <f>SUM(I8:I15)</f>
        <v>165410991</v>
      </c>
    </row>
    <row r="17" spans="1:9" x14ac:dyDescent="0.2">
      <c r="A17" s="272" t="s">
        <v>300</v>
      </c>
      <c r="B17" s="272"/>
      <c r="C17" s="272"/>
      <c r="D17" s="272"/>
      <c r="E17" s="272"/>
      <c r="F17" s="272"/>
      <c r="G17" s="24">
        <v>10</v>
      </c>
      <c r="H17" s="37">
        <v>-3941615</v>
      </c>
      <c r="I17" s="37">
        <v>-3991263</v>
      </c>
    </row>
    <row r="18" spans="1:9" x14ac:dyDescent="0.2">
      <c r="A18" s="272" t="s">
        <v>301</v>
      </c>
      <c r="B18" s="272"/>
      <c r="C18" s="272"/>
      <c r="D18" s="272"/>
      <c r="E18" s="272"/>
      <c r="F18" s="272"/>
      <c r="G18" s="24">
        <v>11</v>
      </c>
      <c r="H18" s="37">
        <v>-13483318</v>
      </c>
      <c r="I18" s="37">
        <v>-17095717</v>
      </c>
    </row>
    <row r="19" spans="1:9" ht="27.6" customHeight="1" x14ac:dyDescent="0.2">
      <c r="A19" s="278" t="s">
        <v>302</v>
      </c>
      <c r="B19" s="278"/>
      <c r="C19" s="278"/>
      <c r="D19" s="278"/>
      <c r="E19" s="278"/>
      <c r="F19" s="278"/>
      <c r="G19" s="26">
        <v>12</v>
      </c>
      <c r="H19" s="39">
        <f>H16+H17+H18</f>
        <v>846080</v>
      </c>
      <c r="I19" s="39">
        <f>I16+I17+I18</f>
        <v>144324011</v>
      </c>
    </row>
    <row r="20" spans="1:9" x14ac:dyDescent="0.2">
      <c r="A20" s="275" t="s">
        <v>303</v>
      </c>
      <c r="B20" s="276"/>
      <c r="C20" s="276"/>
      <c r="D20" s="276"/>
      <c r="E20" s="276"/>
      <c r="F20" s="276"/>
      <c r="G20" s="276"/>
      <c r="H20" s="276"/>
      <c r="I20" s="277"/>
    </row>
    <row r="21" spans="1:9" ht="26.45" customHeight="1" x14ac:dyDescent="0.2">
      <c r="A21" s="279" t="s">
        <v>304</v>
      </c>
      <c r="B21" s="279"/>
      <c r="C21" s="279"/>
      <c r="D21" s="279"/>
      <c r="E21" s="279"/>
      <c r="F21" s="279"/>
      <c r="G21" s="23">
        <v>13</v>
      </c>
      <c r="H21" s="126">
        <v>1844755</v>
      </c>
      <c r="I21" s="126">
        <v>1779793</v>
      </c>
    </row>
    <row r="22" spans="1:9" x14ac:dyDescent="0.2">
      <c r="A22" s="272" t="s">
        <v>305</v>
      </c>
      <c r="B22" s="272"/>
      <c r="C22" s="272"/>
      <c r="D22" s="272"/>
      <c r="E22" s="272"/>
      <c r="F22" s="272"/>
      <c r="G22" s="24">
        <v>14</v>
      </c>
      <c r="H22" s="37">
        <v>27004172</v>
      </c>
      <c r="I22" s="37">
        <v>26438083</v>
      </c>
    </row>
    <row r="23" spans="1:9" x14ac:dyDescent="0.2">
      <c r="A23" s="272" t="s">
        <v>306</v>
      </c>
      <c r="B23" s="272"/>
      <c r="C23" s="272"/>
      <c r="D23" s="272"/>
      <c r="E23" s="272"/>
      <c r="F23" s="272"/>
      <c r="G23" s="24">
        <v>15</v>
      </c>
      <c r="H23" s="37">
        <v>7432542</v>
      </c>
      <c r="I23" s="37">
        <v>5739452</v>
      </c>
    </row>
    <row r="24" spans="1:9" x14ac:dyDescent="0.2">
      <c r="A24" s="272" t="s">
        <v>307</v>
      </c>
      <c r="B24" s="272"/>
      <c r="C24" s="272"/>
      <c r="D24" s="272"/>
      <c r="E24" s="272"/>
      <c r="F24" s="272"/>
      <c r="G24" s="24">
        <v>16</v>
      </c>
      <c r="H24" s="37">
        <v>62321475</v>
      </c>
      <c r="I24" s="37">
        <v>16895001</v>
      </c>
    </row>
    <row r="25" spans="1:9" x14ac:dyDescent="0.2">
      <c r="A25" s="272" t="s">
        <v>308</v>
      </c>
      <c r="B25" s="272"/>
      <c r="C25" s="272"/>
      <c r="D25" s="272"/>
      <c r="E25" s="272"/>
      <c r="F25" s="272"/>
      <c r="G25" s="24">
        <v>17</v>
      </c>
      <c r="H25" s="37">
        <v>111304201</v>
      </c>
      <c r="I25" s="37">
        <v>276287492</v>
      </c>
    </row>
    <row r="26" spans="1:9" x14ac:dyDescent="0.2">
      <c r="A26" s="272" t="s">
        <v>309</v>
      </c>
      <c r="B26" s="272"/>
      <c r="C26" s="272"/>
      <c r="D26" s="272"/>
      <c r="E26" s="272"/>
      <c r="F26" s="272"/>
      <c r="G26" s="24">
        <v>18</v>
      </c>
      <c r="H26" s="37">
        <v>0</v>
      </c>
      <c r="I26" s="37">
        <v>20987738</v>
      </c>
    </row>
    <row r="27" spans="1:9" ht="24" customHeight="1" x14ac:dyDescent="0.2">
      <c r="A27" s="273" t="s">
        <v>310</v>
      </c>
      <c r="B27" s="273"/>
      <c r="C27" s="273"/>
      <c r="D27" s="273"/>
      <c r="E27" s="273"/>
      <c r="F27" s="273"/>
      <c r="G27" s="25">
        <v>19</v>
      </c>
      <c r="H27" s="38">
        <f>SUM(H21:H26)</f>
        <v>209907145</v>
      </c>
      <c r="I27" s="38">
        <f>SUM(I21:I26)</f>
        <v>348127559</v>
      </c>
    </row>
    <row r="28" spans="1:9" ht="27" customHeight="1" x14ac:dyDescent="0.2">
      <c r="A28" s="272" t="s">
        <v>311</v>
      </c>
      <c r="B28" s="272"/>
      <c r="C28" s="272"/>
      <c r="D28" s="272"/>
      <c r="E28" s="272"/>
      <c r="F28" s="272"/>
      <c r="G28" s="24">
        <v>20</v>
      </c>
      <c r="H28" s="37">
        <v>-126385561</v>
      </c>
      <c r="I28" s="37">
        <v>-59555267</v>
      </c>
    </row>
    <row r="29" spans="1:9" x14ac:dyDescent="0.2">
      <c r="A29" s="272" t="s">
        <v>312</v>
      </c>
      <c r="B29" s="272"/>
      <c r="C29" s="272"/>
      <c r="D29" s="272"/>
      <c r="E29" s="272"/>
      <c r="F29" s="272"/>
      <c r="G29" s="24">
        <v>21</v>
      </c>
      <c r="H29" s="37">
        <v>0</v>
      </c>
      <c r="I29" s="37">
        <v>-12673171</v>
      </c>
    </row>
    <row r="30" spans="1:9" x14ac:dyDescent="0.2">
      <c r="A30" s="272" t="s">
        <v>313</v>
      </c>
      <c r="B30" s="272"/>
      <c r="C30" s="272"/>
      <c r="D30" s="272"/>
      <c r="E30" s="272"/>
      <c r="F30" s="272"/>
      <c r="G30" s="24">
        <v>22</v>
      </c>
      <c r="H30" s="37">
        <v>-356981961</v>
      </c>
      <c r="I30" s="37">
        <v>-52732403</v>
      </c>
    </row>
    <row r="31" spans="1:9" x14ac:dyDescent="0.2">
      <c r="A31" s="272" t="s">
        <v>314</v>
      </c>
      <c r="B31" s="272"/>
      <c r="C31" s="272"/>
      <c r="D31" s="272"/>
      <c r="E31" s="272"/>
      <c r="F31" s="272"/>
      <c r="G31" s="24">
        <v>23</v>
      </c>
      <c r="H31" s="37">
        <v>0</v>
      </c>
      <c r="I31" s="37">
        <v>0</v>
      </c>
    </row>
    <row r="32" spans="1:9" x14ac:dyDescent="0.2">
      <c r="A32" s="272" t="s">
        <v>315</v>
      </c>
      <c r="B32" s="272"/>
      <c r="C32" s="272"/>
      <c r="D32" s="272"/>
      <c r="E32" s="272"/>
      <c r="F32" s="272"/>
      <c r="G32" s="24">
        <v>24</v>
      </c>
      <c r="H32" s="37">
        <v>-20055672</v>
      </c>
      <c r="I32" s="37">
        <v>0</v>
      </c>
    </row>
    <row r="33" spans="1:9" ht="25.9" customHeight="1" x14ac:dyDescent="0.2">
      <c r="A33" s="273" t="s">
        <v>316</v>
      </c>
      <c r="B33" s="273"/>
      <c r="C33" s="273"/>
      <c r="D33" s="273"/>
      <c r="E33" s="273"/>
      <c r="F33" s="273"/>
      <c r="G33" s="25">
        <v>25</v>
      </c>
      <c r="H33" s="38">
        <f>SUM(H28:H32)</f>
        <v>-503423194</v>
      </c>
      <c r="I33" s="38">
        <f>SUM(I28:I32)</f>
        <v>-124960841</v>
      </c>
    </row>
    <row r="34" spans="1:9" ht="28.15" customHeight="1" x14ac:dyDescent="0.2">
      <c r="A34" s="278" t="s">
        <v>317</v>
      </c>
      <c r="B34" s="278"/>
      <c r="C34" s="278"/>
      <c r="D34" s="278"/>
      <c r="E34" s="278"/>
      <c r="F34" s="278"/>
      <c r="G34" s="26">
        <v>26</v>
      </c>
      <c r="H34" s="39">
        <f>H27+H33</f>
        <v>-293516049</v>
      </c>
      <c r="I34" s="39">
        <f>I27+I33</f>
        <v>223166718</v>
      </c>
    </row>
    <row r="35" spans="1:9" x14ac:dyDescent="0.2">
      <c r="A35" s="275" t="s">
        <v>318</v>
      </c>
      <c r="B35" s="276"/>
      <c r="C35" s="276"/>
      <c r="D35" s="276"/>
      <c r="E35" s="276"/>
      <c r="F35" s="276"/>
      <c r="G35" s="276">
        <v>0</v>
      </c>
      <c r="H35" s="276"/>
      <c r="I35" s="277"/>
    </row>
    <row r="36" spans="1:9" x14ac:dyDescent="0.2">
      <c r="A36" s="274" t="s">
        <v>319</v>
      </c>
      <c r="B36" s="274"/>
      <c r="C36" s="274"/>
      <c r="D36" s="274"/>
      <c r="E36" s="274"/>
      <c r="F36" s="274"/>
      <c r="G36" s="23">
        <v>27</v>
      </c>
      <c r="H36" s="126">
        <v>0</v>
      </c>
      <c r="I36" s="126">
        <v>0</v>
      </c>
    </row>
    <row r="37" spans="1:9" ht="25.15" customHeight="1" x14ac:dyDescent="0.2">
      <c r="A37" s="271" t="s">
        <v>320</v>
      </c>
      <c r="B37" s="271"/>
      <c r="C37" s="271"/>
      <c r="D37" s="271"/>
      <c r="E37" s="271"/>
      <c r="F37" s="271"/>
      <c r="G37" s="24">
        <v>28</v>
      </c>
      <c r="H37" s="37">
        <v>0</v>
      </c>
      <c r="I37" s="37">
        <v>0</v>
      </c>
    </row>
    <row r="38" spans="1:9" x14ac:dyDescent="0.2">
      <c r="A38" s="271" t="s">
        <v>321</v>
      </c>
      <c r="B38" s="271"/>
      <c r="C38" s="271"/>
      <c r="D38" s="271"/>
      <c r="E38" s="271"/>
      <c r="F38" s="271"/>
      <c r="G38" s="24">
        <v>29</v>
      </c>
      <c r="H38" s="37">
        <v>144935123</v>
      </c>
      <c r="I38" s="37">
        <v>36802829</v>
      </c>
    </row>
    <row r="39" spans="1:9" x14ac:dyDescent="0.2">
      <c r="A39" s="271" t="s">
        <v>322</v>
      </c>
      <c r="B39" s="271"/>
      <c r="C39" s="271"/>
      <c r="D39" s="271"/>
      <c r="E39" s="271"/>
      <c r="F39" s="271"/>
      <c r="G39" s="24">
        <v>30</v>
      </c>
      <c r="H39" s="37">
        <v>536975</v>
      </c>
      <c r="I39" s="37">
        <v>1036339</v>
      </c>
    </row>
    <row r="40" spans="1:9" ht="25.9" customHeight="1" x14ac:dyDescent="0.2">
      <c r="A40" s="273" t="s">
        <v>323</v>
      </c>
      <c r="B40" s="273"/>
      <c r="C40" s="273"/>
      <c r="D40" s="273"/>
      <c r="E40" s="273"/>
      <c r="F40" s="273"/>
      <c r="G40" s="25">
        <v>31</v>
      </c>
      <c r="H40" s="38">
        <f>H39+H38+H37+H36</f>
        <v>145472098</v>
      </c>
      <c r="I40" s="38">
        <f>I39+I38+I37+I36</f>
        <v>37839168</v>
      </c>
    </row>
    <row r="41" spans="1:9" ht="24.6" customHeight="1" x14ac:dyDescent="0.2">
      <c r="A41" s="271" t="s">
        <v>324</v>
      </c>
      <c r="B41" s="271"/>
      <c r="C41" s="271"/>
      <c r="D41" s="271"/>
      <c r="E41" s="271"/>
      <c r="F41" s="271"/>
      <c r="G41" s="24">
        <v>32</v>
      </c>
      <c r="H41" s="37">
        <v>-28902518</v>
      </c>
      <c r="I41" s="37">
        <v>-103354672</v>
      </c>
    </row>
    <row r="42" spans="1:9" x14ac:dyDescent="0.2">
      <c r="A42" s="271" t="s">
        <v>325</v>
      </c>
      <c r="B42" s="271"/>
      <c r="C42" s="271"/>
      <c r="D42" s="271"/>
      <c r="E42" s="271"/>
      <c r="F42" s="271"/>
      <c r="G42" s="24">
        <v>33</v>
      </c>
      <c r="H42" s="37">
        <v>-51421778</v>
      </c>
      <c r="I42" s="37">
        <v>-13113571</v>
      </c>
    </row>
    <row r="43" spans="1:9" x14ac:dyDescent="0.2">
      <c r="A43" s="271" t="s">
        <v>326</v>
      </c>
      <c r="B43" s="271"/>
      <c r="C43" s="271"/>
      <c r="D43" s="271"/>
      <c r="E43" s="271"/>
      <c r="F43" s="271"/>
      <c r="G43" s="24">
        <v>34</v>
      </c>
      <c r="H43" s="37">
        <v>-501749</v>
      </c>
      <c r="I43" s="37">
        <v>-1111621</v>
      </c>
    </row>
    <row r="44" spans="1:9" ht="21" customHeight="1" x14ac:dyDescent="0.2">
      <c r="A44" s="271" t="s">
        <v>327</v>
      </c>
      <c r="B44" s="271"/>
      <c r="C44" s="271"/>
      <c r="D44" s="271"/>
      <c r="E44" s="271"/>
      <c r="F44" s="271"/>
      <c r="G44" s="24">
        <v>35</v>
      </c>
      <c r="H44" s="37">
        <v>-827556</v>
      </c>
      <c r="I44" s="37">
        <v>-5523816</v>
      </c>
    </row>
    <row r="45" spans="1:9" x14ac:dyDescent="0.2">
      <c r="A45" s="271" t="s">
        <v>328</v>
      </c>
      <c r="B45" s="271"/>
      <c r="C45" s="271"/>
      <c r="D45" s="271"/>
      <c r="E45" s="271"/>
      <c r="F45" s="271"/>
      <c r="G45" s="24">
        <v>36</v>
      </c>
      <c r="H45" s="37">
        <v>-679052</v>
      </c>
      <c r="I45" s="37">
        <v>-1541215</v>
      </c>
    </row>
    <row r="46" spans="1:9" ht="22.9" customHeight="1" x14ac:dyDescent="0.2">
      <c r="A46" s="273" t="s">
        <v>329</v>
      </c>
      <c r="B46" s="273"/>
      <c r="C46" s="273"/>
      <c r="D46" s="273"/>
      <c r="E46" s="273"/>
      <c r="F46" s="273"/>
      <c r="G46" s="25">
        <v>37</v>
      </c>
      <c r="H46" s="38">
        <f>H45+H44+H43+H42+H41</f>
        <v>-82332653</v>
      </c>
      <c r="I46" s="38">
        <f>I45+I44+I43+I42+I41</f>
        <v>-124644895</v>
      </c>
    </row>
    <row r="47" spans="1:9" ht="25.9" customHeight="1" x14ac:dyDescent="0.2">
      <c r="A47" s="282" t="s">
        <v>330</v>
      </c>
      <c r="B47" s="282"/>
      <c r="C47" s="282"/>
      <c r="D47" s="282"/>
      <c r="E47" s="282"/>
      <c r="F47" s="282"/>
      <c r="G47" s="25">
        <v>38</v>
      </c>
      <c r="H47" s="38">
        <f>H46+H40</f>
        <v>63139445</v>
      </c>
      <c r="I47" s="38">
        <f>I46+I40</f>
        <v>-86805727</v>
      </c>
    </row>
    <row r="48" spans="1:9" ht="22.15" customHeight="1" x14ac:dyDescent="0.2">
      <c r="A48" s="272" t="s">
        <v>331</v>
      </c>
      <c r="B48" s="272"/>
      <c r="C48" s="272"/>
      <c r="D48" s="272"/>
      <c r="E48" s="272"/>
      <c r="F48" s="272"/>
      <c r="G48" s="24">
        <v>39</v>
      </c>
      <c r="H48" s="37">
        <v>-177675</v>
      </c>
      <c r="I48" s="37">
        <v>4565435</v>
      </c>
    </row>
    <row r="49" spans="1:9" ht="25.9" customHeight="1" x14ac:dyDescent="0.2">
      <c r="A49" s="282" t="s">
        <v>332</v>
      </c>
      <c r="B49" s="282"/>
      <c r="C49" s="282"/>
      <c r="D49" s="282"/>
      <c r="E49" s="282"/>
      <c r="F49" s="282"/>
      <c r="G49" s="25">
        <v>40</v>
      </c>
      <c r="H49" s="38">
        <f>H19+H34+H47+H48</f>
        <v>-229708199</v>
      </c>
      <c r="I49" s="38">
        <f>I19+I34+I47+I48</f>
        <v>285250437</v>
      </c>
    </row>
    <row r="50" spans="1:9" ht="25.15" customHeight="1" x14ac:dyDescent="0.2">
      <c r="A50" s="283" t="s">
        <v>333</v>
      </c>
      <c r="B50" s="283"/>
      <c r="C50" s="283"/>
      <c r="D50" s="283"/>
      <c r="E50" s="283"/>
      <c r="F50" s="283"/>
      <c r="G50" s="24">
        <v>41</v>
      </c>
      <c r="H50" s="37">
        <v>616628577</v>
      </c>
      <c r="I50" s="37">
        <v>369785816</v>
      </c>
    </row>
    <row r="51" spans="1:9" ht="31.9" customHeight="1" x14ac:dyDescent="0.2">
      <c r="A51" s="278" t="s">
        <v>334</v>
      </c>
      <c r="B51" s="278"/>
      <c r="C51" s="278"/>
      <c r="D51" s="278"/>
      <c r="E51" s="278"/>
      <c r="F51" s="278"/>
      <c r="G51" s="26">
        <v>42</v>
      </c>
      <c r="H51" s="39">
        <f>H50+H49</f>
        <v>386920378</v>
      </c>
      <c r="I51" s="39">
        <f>I50+I49</f>
        <v>655036253</v>
      </c>
    </row>
  </sheetData>
  <sheetProtection algorithmName="SHA-512" hashValue="gcLQziT4bSCOLfutP0BzEb/MBNMthqHMa180Q8V1OKUWCjaO/4tpaSQljMB3b7WN0KlHovpn0129NViBpZxm/g==" saltValue="GRnQmtbXFX/9qBO8nt8TMQ=="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Incorrect entry" error="You can enter only whole numbers" sqref="H15:I16 H18:I19 H31:I31 H34:I34 H47:I49">
      <formula1>999999999999</formula1>
    </dataValidation>
    <dataValidation type="whole" operator="lessThanOrEqual" allowBlank="1" showInputMessage="1" showErrorMessage="1" errorTitle="Incorrect entry" error="You can enter only negative whole numbers or a zero" sqref="H12:I14 H17:I17 H28:I30 H32:I33 H41:I46">
      <formula1>0</formula1>
    </dataValidation>
    <dataValidation type="whole" operator="greaterThanOrEqual" allowBlank="1" showInputMessage="1" showErrorMessage="1" errorTitle="Incorrect entry" error="You can enter only positive whole numbers" sqref="H8:I11 H21:I27 H36:I40 H50:I51">
      <formula1>0</formula1>
    </dataValidation>
  </dataValidations>
  <pageMargins left="0.71" right="0.22"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
  <sheetViews>
    <sheetView view="pageBreakPreview" zoomScale="80" zoomScaleNormal="100" zoomScaleSheetLayoutView="80" workbookViewId="0">
      <selection activeCell="G2" sqref="G2"/>
    </sheetView>
  </sheetViews>
  <sheetFormatPr defaultRowHeight="12.75" x14ac:dyDescent="0.2"/>
  <cols>
    <col min="1" max="4" width="9.140625" style="1"/>
    <col min="5" max="5" width="10.140625" style="1" bestFit="1" customWidth="1"/>
    <col min="6" max="7" width="9.140625" style="1"/>
    <col min="8" max="23" width="15" style="41" customWidth="1"/>
    <col min="24" max="26" width="15" style="1" customWidth="1"/>
    <col min="27"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284" t="s">
        <v>335</v>
      </c>
      <c r="B1" s="285"/>
      <c r="C1" s="285"/>
      <c r="D1" s="285"/>
      <c r="E1" s="285"/>
      <c r="F1" s="285"/>
      <c r="G1" s="285"/>
      <c r="H1" s="285"/>
      <c r="I1" s="285"/>
      <c r="J1" s="285"/>
      <c r="K1" s="40"/>
    </row>
    <row r="2" spans="1:23" ht="15.75" x14ac:dyDescent="0.2">
      <c r="A2" s="2"/>
      <c r="B2" s="3"/>
      <c r="C2" s="286" t="s">
        <v>336</v>
      </c>
      <c r="D2" s="286"/>
      <c r="E2" s="10">
        <v>43831</v>
      </c>
      <c r="F2" s="4" t="s">
        <v>337</v>
      </c>
      <c r="G2" s="10">
        <v>44104</v>
      </c>
      <c r="H2" s="42"/>
      <c r="I2" s="42"/>
      <c r="J2" s="42"/>
      <c r="K2" s="43"/>
      <c r="V2" s="44" t="s">
        <v>338</v>
      </c>
    </row>
    <row r="3" spans="1:23" ht="13.5" customHeight="1" thickBot="1" x14ac:dyDescent="0.25">
      <c r="A3" s="289" t="s">
        <v>339</v>
      </c>
      <c r="B3" s="290"/>
      <c r="C3" s="290"/>
      <c r="D3" s="290"/>
      <c r="E3" s="290"/>
      <c r="F3" s="290"/>
      <c r="G3" s="293" t="s">
        <v>340</v>
      </c>
      <c r="H3" s="295" t="s">
        <v>341</v>
      </c>
      <c r="I3" s="295"/>
      <c r="J3" s="295"/>
      <c r="K3" s="295"/>
      <c r="L3" s="295"/>
      <c r="M3" s="295"/>
      <c r="N3" s="295"/>
      <c r="O3" s="295"/>
      <c r="P3" s="295"/>
      <c r="Q3" s="295"/>
      <c r="R3" s="295"/>
      <c r="S3" s="295"/>
      <c r="T3" s="295"/>
      <c r="U3" s="295"/>
      <c r="V3" s="295" t="s">
        <v>342</v>
      </c>
      <c r="W3" s="297" t="s">
        <v>343</v>
      </c>
    </row>
    <row r="4" spans="1:23" ht="57" thickBot="1" x14ac:dyDescent="0.25">
      <c r="A4" s="291"/>
      <c r="B4" s="292"/>
      <c r="C4" s="292"/>
      <c r="D4" s="292"/>
      <c r="E4" s="292"/>
      <c r="F4" s="292"/>
      <c r="G4" s="294"/>
      <c r="H4" s="45" t="s">
        <v>344</v>
      </c>
      <c r="I4" s="45" t="s">
        <v>345</v>
      </c>
      <c r="J4" s="45" t="s">
        <v>346</v>
      </c>
      <c r="K4" s="45" t="s">
        <v>347</v>
      </c>
      <c r="L4" s="45" t="s">
        <v>348</v>
      </c>
      <c r="M4" s="45" t="s">
        <v>349</v>
      </c>
      <c r="N4" s="45" t="s">
        <v>350</v>
      </c>
      <c r="O4" s="45" t="s">
        <v>351</v>
      </c>
      <c r="P4" s="45" t="s">
        <v>352</v>
      </c>
      <c r="Q4" s="45" t="s">
        <v>353</v>
      </c>
      <c r="R4" s="45" t="s">
        <v>354</v>
      </c>
      <c r="S4" s="45" t="s">
        <v>355</v>
      </c>
      <c r="T4" s="45" t="s">
        <v>356</v>
      </c>
      <c r="U4" s="45" t="s">
        <v>357</v>
      </c>
      <c r="V4" s="296"/>
      <c r="W4" s="298"/>
    </row>
    <row r="5" spans="1:23" ht="22.5" x14ac:dyDescent="0.2">
      <c r="A5" s="299">
        <v>1</v>
      </c>
      <c r="B5" s="300"/>
      <c r="C5" s="300"/>
      <c r="D5" s="300"/>
      <c r="E5" s="300"/>
      <c r="F5" s="300"/>
      <c r="G5" s="5">
        <v>2</v>
      </c>
      <c r="H5" s="46" t="s">
        <v>358</v>
      </c>
      <c r="I5" s="47" t="s">
        <v>359</v>
      </c>
      <c r="J5" s="46" t="s">
        <v>360</v>
      </c>
      <c r="K5" s="47" t="s">
        <v>361</v>
      </c>
      <c r="L5" s="46" t="s">
        <v>362</v>
      </c>
      <c r="M5" s="47" t="s">
        <v>363</v>
      </c>
      <c r="N5" s="46" t="s">
        <v>364</v>
      </c>
      <c r="O5" s="47" t="s">
        <v>365</v>
      </c>
      <c r="P5" s="46" t="s">
        <v>366</v>
      </c>
      <c r="Q5" s="47" t="s">
        <v>367</v>
      </c>
      <c r="R5" s="46" t="s">
        <v>368</v>
      </c>
      <c r="S5" s="47" t="s">
        <v>369</v>
      </c>
      <c r="T5" s="46" t="s">
        <v>370</v>
      </c>
      <c r="U5" s="46" t="s">
        <v>371</v>
      </c>
      <c r="V5" s="46" t="s">
        <v>372</v>
      </c>
      <c r="W5" s="48" t="s">
        <v>373</v>
      </c>
    </row>
    <row r="6" spans="1:23" x14ac:dyDescent="0.2">
      <c r="A6" s="301" t="s">
        <v>374</v>
      </c>
      <c r="B6" s="301"/>
      <c r="C6" s="301"/>
      <c r="D6" s="301"/>
      <c r="E6" s="301"/>
      <c r="F6" s="301"/>
      <c r="G6" s="301"/>
      <c r="H6" s="301"/>
      <c r="I6" s="301"/>
      <c r="J6" s="301"/>
      <c r="K6" s="301"/>
      <c r="L6" s="301"/>
      <c r="M6" s="301"/>
      <c r="N6" s="302"/>
      <c r="O6" s="302"/>
      <c r="P6" s="302"/>
      <c r="Q6" s="302"/>
      <c r="R6" s="302"/>
      <c r="S6" s="302"/>
      <c r="T6" s="302"/>
      <c r="U6" s="302"/>
      <c r="V6" s="302"/>
      <c r="W6" s="303"/>
    </row>
    <row r="7" spans="1:23" x14ac:dyDescent="0.2">
      <c r="A7" s="304" t="s">
        <v>375</v>
      </c>
      <c r="B7" s="304"/>
      <c r="C7" s="304"/>
      <c r="D7" s="304"/>
      <c r="E7" s="304"/>
      <c r="F7" s="304"/>
      <c r="G7" s="6">
        <v>1</v>
      </c>
      <c r="H7" s="49">
        <v>1208895930</v>
      </c>
      <c r="I7" s="49">
        <v>719579</v>
      </c>
      <c r="J7" s="49">
        <v>62447461</v>
      </c>
      <c r="K7" s="49">
        <v>10092359</v>
      </c>
      <c r="L7" s="49">
        <v>10092359</v>
      </c>
      <c r="M7" s="49">
        <v>421760811</v>
      </c>
      <c r="N7" s="49">
        <v>198482961</v>
      </c>
      <c r="O7" s="49">
        <v>0</v>
      </c>
      <c r="P7" s="49">
        <v>0</v>
      </c>
      <c r="Q7" s="49">
        <v>0</v>
      </c>
      <c r="R7" s="49">
        <v>0</v>
      </c>
      <c r="S7" s="49">
        <v>312124544</v>
      </c>
      <c r="T7" s="49">
        <v>102837087</v>
      </c>
      <c r="U7" s="50">
        <f>H7+I7+J7+K7-L7+M7+N7+O7+P7+Q7+R7+S7+T7</f>
        <v>2307268373</v>
      </c>
      <c r="V7" s="49">
        <v>230213919</v>
      </c>
      <c r="W7" s="50">
        <f>U7+V7</f>
        <v>2537482292</v>
      </c>
    </row>
    <row r="8" spans="1:23" x14ac:dyDescent="0.2">
      <c r="A8" s="287" t="s">
        <v>376</v>
      </c>
      <c r="B8" s="287"/>
      <c r="C8" s="287"/>
      <c r="D8" s="287"/>
      <c r="E8" s="287"/>
      <c r="F8" s="287"/>
      <c r="G8" s="6">
        <v>2</v>
      </c>
      <c r="H8" s="49">
        <v>0</v>
      </c>
      <c r="I8" s="49">
        <v>0</v>
      </c>
      <c r="J8" s="49">
        <v>0</v>
      </c>
      <c r="K8" s="49">
        <v>0</v>
      </c>
      <c r="L8" s="49">
        <v>0</v>
      </c>
      <c r="M8" s="49">
        <v>0</v>
      </c>
      <c r="N8" s="49">
        <v>0</v>
      </c>
      <c r="O8" s="49">
        <v>0</v>
      </c>
      <c r="P8" s="49">
        <v>0</v>
      </c>
      <c r="Q8" s="49">
        <v>0</v>
      </c>
      <c r="R8" s="49">
        <v>0</v>
      </c>
      <c r="S8" s="49">
        <v>0</v>
      </c>
      <c r="T8" s="49">
        <v>0</v>
      </c>
      <c r="U8" s="50">
        <f t="shared" ref="U8:U9" si="0">H8+I8+J8+K8-L8+M8+N8+O8+P8+Q8+R8+S8+T8</f>
        <v>0</v>
      </c>
      <c r="V8" s="49">
        <v>0</v>
      </c>
      <c r="W8" s="50">
        <f t="shared" ref="W8:W9" si="1">U8+V8</f>
        <v>0</v>
      </c>
    </row>
    <row r="9" spans="1:23" x14ac:dyDescent="0.2">
      <c r="A9" s="287" t="s">
        <v>377</v>
      </c>
      <c r="B9" s="287"/>
      <c r="C9" s="287"/>
      <c r="D9" s="287"/>
      <c r="E9" s="287"/>
      <c r="F9" s="287"/>
      <c r="G9" s="6">
        <v>3</v>
      </c>
      <c r="H9" s="49">
        <v>0</v>
      </c>
      <c r="I9" s="49">
        <v>0</v>
      </c>
      <c r="J9" s="49">
        <v>0</v>
      </c>
      <c r="K9" s="49">
        <v>0</v>
      </c>
      <c r="L9" s="49">
        <v>0</v>
      </c>
      <c r="M9" s="49">
        <v>0</v>
      </c>
      <c r="N9" s="49">
        <v>0</v>
      </c>
      <c r="O9" s="49">
        <v>0</v>
      </c>
      <c r="P9" s="49">
        <v>0</v>
      </c>
      <c r="Q9" s="49">
        <v>0</v>
      </c>
      <c r="R9" s="49">
        <v>0</v>
      </c>
      <c r="S9" s="49">
        <v>0</v>
      </c>
      <c r="T9" s="49">
        <v>0</v>
      </c>
      <c r="U9" s="50">
        <f t="shared" si="0"/>
        <v>0</v>
      </c>
      <c r="V9" s="49">
        <v>0</v>
      </c>
      <c r="W9" s="50">
        <f t="shared" si="1"/>
        <v>0</v>
      </c>
    </row>
    <row r="10" spans="1:23" ht="24" customHeight="1" x14ac:dyDescent="0.2">
      <c r="A10" s="288" t="s">
        <v>378</v>
      </c>
      <c r="B10" s="288"/>
      <c r="C10" s="288"/>
      <c r="D10" s="288"/>
      <c r="E10" s="288"/>
      <c r="F10" s="288"/>
      <c r="G10" s="7">
        <v>4</v>
      </c>
      <c r="H10" s="50">
        <f>H7+H8+H9</f>
        <v>1208895930</v>
      </c>
      <c r="I10" s="50">
        <f t="shared" ref="I10:W10" si="2">I7+I8+I9</f>
        <v>719579</v>
      </c>
      <c r="J10" s="50">
        <f t="shared" si="2"/>
        <v>62447461</v>
      </c>
      <c r="K10" s="50">
        <f>K7+K8+K9</f>
        <v>10092359</v>
      </c>
      <c r="L10" s="50">
        <f t="shared" si="2"/>
        <v>10092359</v>
      </c>
      <c r="M10" s="50">
        <f t="shared" si="2"/>
        <v>421760811</v>
      </c>
      <c r="N10" s="50">
        <f t="shared" si="2"/>
        <v>198482961</v>
      </c>
      <c r="O10" s="50">
        <f t="shared" si="2"/>
        <v>0</v>
      </c>
      <c r="P10" s="50">
        <f t="shared" si="2"/>
        <v>0</v>
      </c>
      <c r="Q10" s="50">
        <f t="shared" si="2"/>
        <v>0</v>
      </c>
      <c r="R10" s="50">
        <f t="shared" si="2"/>
        <v>0</v>
      </c>
      <c r="S10" s="50">
        <f t="shared" si="2"/>
        <v>312124544</v>
      </c>
      <c r="T10" s="50">
        <f t="shared" si="2"/>
        <v>102837087</v>
      </c>
      <c r="U10" s="50">
        <f t="shared" si="2"/>
        <v>2307268373</v>
      </c>
      <c r="V10" s="50">
        <f t="shared" si="2"/>
        <v>230213919</v>
      </c>
      <c r="W10" s="50">
        <f t="shared" si="2"/>
        <v>2537482292</v>
      </c>
    </row>
    <row r="11" spans="1:23" x14ac:dyDescent="0.2">
      <c r="A11" s="287" t="s">
        <v>379</v>
      </c>
      <c r="B11" s="287"/>
      <c r="C11" s="287"/>
      <c r="D11" s="287"/>
      <c r="E11" s="287"/>
      <c r="F11" s="287"/>
      <c r="G11" s="6">
        <v>5</v>
      </c>
      <c r="H11" s="51">
        <v>0</v>
      </c>
      <c r="I11" s="51">
        <v>0</v>
      </c>
      <c r="J11" s="51">
        <v>0</v>
      </c>
      <c r="K11" s="51">
        <v>0</v>
      </c>
      <c r="L11" s="51">
        <v>0</v>
      </c>
      <c r="M11" s="51">
        <v>0</v>
      </c>
      <c r="N11" s="51">
        <v>0</v>
      </c>
      <c r="O11" s="51">
        <v>0</v>
      </c>
      <c r="P11" s="51">
        <v>0</v>
      </c>
      <c r="Q11" s="51">
        <v>0</v>
      </c>
      <c r="R11" s="51">
        <v>0</v>
      </c>
      <c r="S11" s="51">
        <v>0</v>
      </c>
      <c r="T11" s="49">
        <v>27371314</v>
      </c>
      <c r="U11" s="50">
        <f>H11+I11+J11+K11-L11+M11+N11+O11+P11+Q11+R11+S11+T11</f>
        <v>27371314</v>
      </c>
      <c r="V11" s="49">
        <v>27582424</v>
      </c>
      <c r="W11" s="50">
        <f t="shared" ref="W11:W28" si="3">U11+V11</f>
        <v>54953738</v>
      </c>
    </row>
    <row r="12" spans="1:23" x14ac:dyDescent="0.2">
      <c r="A12" s="287" t="s">
        <v>380</v>
      </c>
      <c r="B12" s="287"/>
      <c r="C12" s="287"/>
      <c r="D12" s="287"/>
      <c r="E12" s="287"/>
      <c r="F12" s="287"/>
      <c r="G12" s="6">
        <v>6</v>
      </c>
      <c r="H12" s="51">
        <v>0</v>
      </c>
      <c r="I12" s="51">
        <v>0</v>
      </c>
      <c r="J12" s="51">
        <v>0</v>
      </c>
      <c r="K12" s="51">
        <v>0</v>
      </c>
      <c r="L12" s="51">
        <v>0</v>
      </c>
      <c r="M12" s="51">
        <v>0</v>
      </c>
      <c r="N12" s="49">
        <v>1342511</v>
      </c>
      <c r="O12" s="51">
        <v>0</v>
      </c>
      <c r="P12" s="51">
        <v>0</v>
      </c>
      <c r="Q12" s="51">
        <v>0</v>
      </c>
      <c r="R12" s="51">
        <v>0</v>
      </c>
      <c r="S12" s="51">
        <v>0</v>
      </c>
      <c r="T12" s="51">
        <v>0</v>
      </c>
      <c r="U12" s="50">
        <f t="shared" ref="U12:U28" si="4">H12+I12+J12+K12-L12+M12+N12+O12+P12+Q12+R12+S12+T12</f>
        <v>1342511</v>
      </c>
      <c r="V12" s="49">
        <v>1203498</v>
      </c>
      <c r="W12" s="50">
        <f t="shared" si="3"/>
        <v>2546009</v>
      </c>
    </row>
    <row r="13" spans="1:23" ht="26.25" customHeight="1" x14ac:dyDescent="0.2">
      <c r="A13" s="287" t="s">
        <v>381</v>
      </c>
      <c r="B13" s="287"/>
      <c r="C13" s="287"/>
      <c r="D13" s="287"/>
      <c r="E13" s="287"/>
      <c r="F13" s="287"/>
      <c r="G13" s="6">
        <v>7</v>
      </c>
      <c r="H13" s="51">
        <v>0</v>
      </c>
      <c r="I13" s="51">
        <v>0</v>
      </c>
      <c r="J13" s="51">
        <v>0</v>
      </c>
      <c r="K13" s="51">
        <v>0</v>
      </c>
      <c r="L13" s="51">
        <v>0</v>
      </c>
      <c r="M13" s="51">
        <v>0</v>
      </c>
      <c r="N13" s="51">
        <v>0</v>
      </c>
      <c r="O13" s="49">
        <v>0</v>
      </c>
      <c r="P13" s="51">
        <v>0</v>
      </c>
      <c r="Q13" s="51">
        <v>0</v>
      </c>
      <c r="R13" s="51">
        <v>0</v>
      </c>
      <c r="S13" s="49">
        <v>0</v>
      </c>
      <c r="T13" s="49">
        <v>0</v>
      </c>
      <c r="U13" s="50">
        <f t="shared" si="4"/>
        <v>0</v>
      </c>
      <c r="V13" s="49">
        <v>0</v>
      </c>
      <c r="W13" s="50">
        <f t="shared" si="3"/>
        <v>0</v>
      </c>
    </row>
    <row r="14" spans="1:23" ht="29.25" customHeight="1" x14ac:dyDescent="0.2">
      <c r="A14" s="287" t="s">
        <v>382</v>
      </c>
      <c r="B14" s="287"/>
      <c r="C14" s="287"/>
      <c r="D14" s="287"/>
      <c r="E14" s="287"/>
      <c r="F14" s="287"/>
      <c r="G14" s="6">
        <v>8</v>
      </c>
      <c r="H14" s="51">
        <v>0</v>
      </c>
      <c r="I14" s="51">
        <v>0</v>
      </c>
      <c r="J14" s="51">
        <v>0</v>
      </c>
      <c r="K14" s="51">
        <v>0</v>
      </c>
      <c r="L14" s="51">
        <v>0</v>
      </c>
      <c r="M14" s="51">
        <v>0</v>
      </c>
      <c r="N14" s="51">
        <v>0</v>
      </c>
      <c r="O14" s="51">
        <v>0</v>
      </c>
      <c r="P14" s="49">
        <v>0</v>
      </c>
      <c r="Q14" s="51">
        <v>0</v>
      </c>
      <c r="R14" s="51">
        <v>0</v>
      </c>
      <c r="S14" s="49">
        <v>0</v>
      </c>
      <c r="T14" s="49">
        <v>0</v>
      </c>
      <c r="U14" s="50">
        <f t="shared" si="4"/>
        <v>0</v>
      </c>
      <c r="V14" s="49">
        <v>0</v>
      </c>
      <c r="W14" s="50">
        <f t="shared" si="3"/>
        <v>0</v>
      </c>
    </row>
    <row r="15" spans="1:23" x14ac:dyDescent="0.2">
      <c r="A15" s="287" t="s">
        <v>383</v>
      </c>
      <c r="B15" s="287"/>
      <c r="C15" s="287"/>
      <c r="D15" s="287"/>
      <c r="E15" s="287"/>
      <c r="F15" s="287"/>
      <c r="G15" s="6">
        <v>9</v>
      </c>
      <c r="H15" s="51">
        <v>0</v>
      </c>
      <c r="I15" s="51">
        <v>0</v>
      </c>
      <c r="J15" s="51">
        <v>0</v>
      </c>
      <c r="K15" s="51">
        <v>0</v>
      </c>
      <c r="L15" s="51">
        <v>0</v>
      </c>
      <c r="M15" s="51">
        <v>0</v>
      </c>
      <c r="N15" s="51">
        <v>0</v>
      </c>
      <c r="O15" s="51">
        <v>0</v>
      </c>
      <c r="P15" s="51">
        <v>0</v>
      </c>
      <c r="Q15" s="49">
        <v>0</v>
      </c>
      <c r="R15" s="51">
        <v>0</v>
      </c>
      <c r="S15" s="49">
        <v>0</v>
      </c>
      <c r="T15" s="49">
        <v>0</v>
      </c>
      <c r="U15" s="50">
        <f t="shared" si="4"/>
        <v>0</v>
      </c>
      <c r="V15" s="49">
        <v>0</v>
      </c>
      <c r="W15" s="50">
        <f t="shared" si="3"/>
        <v>0</v>
      </c>
    </row>
    <row r="16" spans="1:23" ht="28.5" customHeight="1" x14ac:dyDescent="0.2">
      <c r="A16" s="287" t="s">
        <v>384</v>
      </c>
      <c r="B16" s="287"/>
      <c r="C16" s="287"/>
      <c r="D16" s="287"/>
      <c r="E16" s="287"/>
      <c r="F16" s="287"/>
      <c r="G16" s="6">
        <v>10</v>
      </c>
      <c r="H16" s="51">
        <v>0</v>
      </c>
      <c r="I16" s="51">
        <v>0</v>
      </c>
      <c r="J16" s="51">
        <v>0</v>
      </c>
      <c r="K16" s="51">
        <v>0</v>
      </c>
      <c r="L16" s="51">
        <v>0</v>
      </c>
      <c r="M16" s="51">
        <v>0</v>
      </c>
      <c r="N16" s="51">
        <v>0</v>
      </c>
      <c r="O16" s="51">
        <v>0</v>
      </c>
      <c r="P16" s="51">
        <v>0</v>
      </c>
      <c r="Q16" s="51">
        <v>0</v>
      </c>
      <c r="R16" s="49">
        <v>0</v>
      </c>
      <c r="S16" s="49">
        <v>0</v>
      </c>
      <c r="T16" s="49">
        <v>0</v>
      </c>
      <c r="U16" s="50">
        <f t="shared" si="4"/>
        <v>0</v>
      </c>
      <c r="V16" s="49">
        <v>0</v>
      </c>
      <c r="W16" s="50">
        <f t="shared" si="3"/>
        <v>0</v>
      </c>
    </row>
    <row r="17" spans="1:23" ht="23.25" customHeight="1" x14ac:dyDescent="0.2">
      <c r="A17" s="287" t="s">
        <v>385</v>
      </c>
      <c r="B17" s="287"/>
      <c r="C17" s="287"/>
      <c r="D17" s="287"/>
      <c r="E17" s="287"/>
      <c r="F17" s="287"/>
      <c r="G17" s="6">
        <v>11</v>
      </c>
      <c r="H17" s="51">
        <v>0</v>
      </c>
      <c r="I17" s="51">
        <v>0</v>
      </c>
      <c r="J17" s="51">
        <v>0</v>
      </c>
      <c r="K17" s="51">
        <v>0</v>
      </c>
      <c r="L17" s="51">
        <v>0</v>
      </c>
      <c r="M17" s="51">
        <v>0</v>
      </c>
      <c r="N17" s="49">
        <v>0</v>
      </c>
      <c r="O17" s="49">
        <v>0</v>
      </c>
      <c r="P17" s="49">
        <v>0</v>
      </c>
      <c r="Q17" s="49">
        <v>0</v>
      </c>
      <c r="R17" s="49">
        <v>0</v>
      </c>
      <c r="S17" s="49">
        <v>0</v>
      </c>
      <c r="T17" s="49">
        <v>0</v>
      </c>
      <c r="U17" s="50">
        <f t="shared" si="4"/>
        <v>0</v>
      </c>
      <c r="V17" s="49">
        <v>0</v>
      </c>
      <c r="W17" s="50">
        <f t="shared" si="3"/>
        <v>0</v>
      </c>
    </row>
    <row r="18" spans="1:23" x14ac:dyDescent="0.2">
      <c r="A18" s="287" t="s">
        <v>386</v>
      </c>
      <c r="B18" s="287"/>
      <c r="C18" s="287"/>
      <c r="D18" s="287"/>
      <c r="E18" s="287"/>
      <c r="F18" s="287"/>
      <c r="G18" s="6">
        <v>12</v>
      </c>
      <c r="H18" s="51">
        <v>0</v>
      </c>
      <c r="I18" s="51">
        <v>0</v>
      </c>
      <c r="J18" s="51">
        <v>0</v>
      </c>
      <c r="K18" s="51">
        <v>0</v>
      </c>
      <c r="L18" s="51">
        <v>0</v>
      </c>
      <c r="M18" s="51">
        <v>0</v>
      </c>
      <c r="N18" s="49">
        <v>0</v>
      </c>
      <c r="O18" s="49">
        <v>0</v>
      </c>
      <c r="P18" s="49">
        <v>0</v>
      </c>
      <c r="Q18" s="49">
        <v>0</v>
      </c>
      <c r="R18" s="49">
        <v>0</v>
      </c>
      <c r="S18" s="49">
        <v>0</v>
      </c>
      <c r="T18" s="49">
        <v>0</v>
      </c>
      <c r="U18" s="50">
        <f t="shared" si="4"/>
        <v>0</v>
      </c>
      <c r="V18" s="49">
        <v>0</v>
      </c>
      <c r="W18" s="50">
        <f t="shared" si="3"/>
        <v>0</v>
      </c>
    </row>
    <row r="19" spans="1:23" x14ac:dyDescent="0.2">
      <c r="A19" s="287" t="s">
        <v>387</v>
      </c>
      <c r="B19" s="287"/>
      <c r="C19" s="287"/>
      <c r="D19" s="287"/>
      <c r="E19" s="287"/>
      <c r="F19" s="287"/>
      <c r="G19" s="6">
        <v>13</v>
      </c>
      <c r="H19" s="49">
        <v>0</v>
      </c>
      <c r="I19" s="49">
        <v>0</v>
      </c>
      <c r="J19" s="49">
        <v>0</v>
      </c>
      <c r="K19" s="49">
        <v>0</v>
      </c>
      <c r="L19" s="49">
        <v>0</v>
      </c>
      <c r="M19" s="49">
        <v>0</v>
      </c>
      <c r="N19" s="49">
        <v>0</v>
      </c>
      <c r="O19" s="49">
        <v>0</v>
      </c>
      <c r="P19" s="49">
        <v>0</v>
      </c>
      <c r="Q19" s="49">
        <v>0</v>
      </c>
      <c r="R19" s="49">
        <v>0</v>
      </c>
      <c r="S19" s="49">
        <v>0</v>
      </c>
      <c r="T19" s="49">
        <v>0</v>
      </c>
      <c r="U19" s="50">
        <f t="shared" si="4"/>
        <v>0</v>
      </c>
      <c r="V19" s="49">
        <v>0</v>
      </c>
      <c r="W19" s="50">
        <f t="shared" si="3"/>
        <v>0</v>
      </c>
    </row>
    <row r="20" spans="1:23" x14ac:dyDescent="0.2">
      <c r="A20" s="287" t="s">
        <v>388</v>
      </c>
      <c r="B20" s="287"/>
      <c r="C20" s="287"/>
      <c r="D20" s="287"/>
      <c r="E20" s="287"/>
      <c r="F20" s="287"/>
      <c r="G20" s="6">
        <v>14</v>
      </c>
      <c r="H20" s="51">
        <v>0</v>
      </c>
      <c r="I20" s="51">
        <v>0</v>
      </c>
      <c r="J20" s="51">
        <v>0</v>
      </c>
      <c r="K20" s="51">
        <v>0</v>
      </c>
      <c r="L20" s="51">
        <v>0</v>
      </c>
      <c r="M20" s="51">
        <v>0</v>
      </c>
      <c r="N20" s="49">
        <v>0</v>
      </c>
      <c r="O20" s="49">
        <v>0</v>
      </c>
      <c r="P20" s="49">
        <v>0</v>
      </c>
      <c r="Q20" s="49">
        <v>0</v>
      </c>
      <c r="R20" s="49">
        <v>0</v>
      </c>
      <c r="S20" s="49">
        <v>0</v>
      </c>
      <c r="T20" s="49">
        <v>0</v>
      </c>
      <c r="U20" s="50">
        <f t="shared" si="4"/>
        <v>0</v>
      </c>
      <c r="V20" s="49">
        <v>0</v>
      </c>
      <c r="W20" s="50">
        <f t="shared" si="3"/>
        <v>0</v>
      </c>
    </row>
    <row r="21" spans="1:23" ht="30.75" customHeight="1" x14ac:dyDescent="0.2">
      <c r="A21" s="287" t="s">
        <v>389</v>
      </c>
      <c r="B21" s="287"/>
      <c r="C21" s="287"/>
      <c r="D21" s="287"/>
      <c r="E21" s="287"/>
      <c r="F21" s="287"/>
      <c r="G21" s="6">
        <v>15</v>
      </c>
      <c r="H21" s="49">
        <v>0</v>
      </c>
      <c r="I21" s="49">
        <v>0</v>
      </c>
      <c r="J21" s="49">
        <v>0</v>
      </c>
      <c r="K21" s="49">
        <v>0</v>
      </c>
      <c r="L21" s="49">
        <v>0</v>
      </c>
      <c r="M21" s="49">
        <v>0</v>
      </c>
      <c r="N21" s="49">
        <v>0</v>
      </c>
      <c r="O21" s="49">
        <v>0</v>
      </c>
      <c r="P21" s="49">
        <v>0</v>
      </c>
      <c r="Q21" s="49">
        <v>0</v>
      </c>
      <c r="R21" s="49">
        <v>0</v>
      </c>
      <c r="S21" s="49">
        <v>0</v>
      </c>
      <c r="T21" s="49">
        <v>0</v>
      </c>
      <c r="U21" s="50">
        <f t="shared" si="4"/>
        <v>0</v>
      </c>
      <c r="V21" s="49">
        <v>0</v>
      </c>
      <c r="W21" s="50">
        <f t="shared" si="3"/>
        <v>0</v>
      </c>
    </row>
    <row r="22" spans="1:23" ht="28.5" customHeight="1" x14ac:dyDescent="0.2">
      <c r="A22" s="287" t="s">
        <v>390</v>
      </c>
      <c r="B22" s="287"/>
      <c r="C22" s="287"/>
      <c r="D22" s="287"/>
      <c r="E22" s="287"/>
      <c r="F22" s="287"/>
      <c r="G22" s="6">
        <v>16</v>
      </c>
      <c r="H22" s="49">
        <v>0</v>
      </c>
      <c r="I22" s="49">
        <v>0</v>
      </c>
      <c r="J22" s="49">
        <v>0</v>
      </c>
      <c r="K22" s="49">
        <v>0</v>
      </c>
      <c r="L22" s="49">
        <v>0</v>
      </c>
      <c r="M22" s="49">
        <v>0</v>
      </c>
      <c r="N22" s="49">
        <v>0</v>
      </c>
      <c r="O22" s="49">
        <v>0</v>
      </c>
      <c r="P22" s="49">
        <v>0</v>
      </c>
      <c r="Q22" s="49">
        <v>0</v>
      </c>
      <c r="R22" s="49">
        <v>0</v>
      </c>
      <c r="S22" s="49">
        <v>0</v>
      </c>
      <c r="T22" s="49">
        <v>0</v>
      </c>
      <c r="U22" s="50">
        <f t="shared" si="4"/>
        <v>0</v>
      </c>
      <c r="V22" s="49">
        <v>0</v>
      </c>
      <c r="W22" s="50">
        <f t="shared" si="3"/>
        <v>0</v>
      </c>
    </row>
    <row r="23" spans="1:23" ht="26.25" customHeight="1" x14ac:dyDescent="0.2">
      <c r="A23" s="287" t="s">
        <v>391</v>
      </c>
      <c r="B23" s="287"/>
      <c r="C23" s="287"/>
      <c r="D23" s="287"/>
      <c r="E23" s="287"/>
      <c r="F23" s="287"/>
      <c r="G23" s="6">
        <v>17</v>
      </c>
      <c r="H23" s="49">
        <v>0</v>
      </c>
      <c r="I23" s="49">
        <v>0</v>
      </c>
      <c r="J23" s="49">
        <v>0</v>
      </c>
      <c r="K23" s="49">
        <v>0</v>
      </c>
      <c r="L23" s="49">
        <v>0</v>
      </c>
      <c r="M23" s="49">
        <v>0</v>
      </c>
      <c r="N23" s="49">
        <v>0</v>
      </c>
      <c r="O23" s="49">
        <v>0</v>
      </c>
      <c r="P23" s="49">
        <v>0</v>
      </c>
      <c r="Q23" s="49">
        <v>0</v>
      </c>
      <c r="R23" s="49">
        <v>0</v>
      </c>
      <c r="S23" s="49">
        <v>0</v>
      </c>
      <c r="T23" s="49">
        <v>0</v>
      </c>
      <c r="U23" s="50">
        <f t="shared" si="4"/>
        <v>0</v>
      </c>
      <c r="V23" s="49">
        <v>0</v>
      </c>
      <c r="W23" s="50">
        <f t="shared" si="3"/>
        <v>0</v>
      </c>
    </row>
    <row r="24" spans="1:23" x14ac:dyDescent="0.2">
      <c r="A24" s="287" t="s">
        <v>392</v>
      </c>
      <c r="B24" s="287"/>
      <c r="C24" s="287"/>
      <c r="D24" s="287"/>
      <c r="E24" s="287"/>
      <c r="F24" s="287"/>
      <c r="G24" s="6">
        <v>18</v>
      </c>
      <c r="H24" s="49">
        <v>0</v>
      </c>
      <c r="I24" s="49">
        <v>0</v>
      </c>
      <c r="J24" s="49">
        <v>0</v>
      </c>
      <c r="K24" s="49">
        <v>0</v>
      </c>
      <c r="L24" s="49">
        <v>827556</v>
      </c>
      <c r="M24" s="49">
        <v>0</v>
      </c>
      <c r="N24" s="49">
        <v>0</v>
      </c>
      <c r="O24" s="49">
        <v>0</v>
      </c>
      <c r="P24" s="49">
        <v>0</v>
      </c>
      <c r="Q24" s="49">
        <v>0</v>
      </c>
      <c r="R24" s="49">
        <v>0</v>
      </c>
      <c r="S24" s="49">
        <v>0</v>
      </c>
      <c r="T24" s="49">
        <v>0</v>
      </c>
      <c r="U24" s="50">
        <f t="shared" si="4"/>
        <v>-827556</v>
      </c>
      <c r="V24" s="49">
        <v>0</v>
      </c>
      <c r="W24" s="50">
        <f t="shared" si="3"/>
        <v>-827556</v>
      </c>
    </row>
    <row r="25" spans="1:23" x14ac:dyDescent="0.2">
      <c r="A25" s="287" t="s">
        <v>393</v>
      </c>
      <c r="B25" s="287"/>
      <c r="C25" s="287"/>
      <c r="D25" s="287"/>
      <c r="E25" s="287"/>
      <c r="F25" s="287"/>
      <c r="G25" s="6">
        <v>19</v>
      </c>
      <c r="H25" s="49">
        <v>0</v>
      </c>
      <c r="I25" s="49">
        <v>0</v>
      </c>
      <c r="J25" s="49">
        <v>0</v>
      </c>
      <c r="K25" s="49">
        <v>0</v>
      </c>
      <c r="L25" s="49">
        <v>0</v>
      </c>
      <c r="M25" s="49">
        <v>0</v>
      </c>
      <c r="N25" s="49">
        <v>0</v>
      </c>
      <c r="O25" s="49">
        <v>0</v>
      </c>
      <c r="P25" s="49">
        <v>0</v>
      </c>
      <c r="Q25" s="49">
        <v>0</v>
      </c>
      <c r="R25" s="49">
        <v>0</v>
      </c>
      <c r="S25" s="49">
        <v>-38358860</v>
      </c>
      <c r="T25" s="49">
        <v>0</v>
      </c>
      <c r="U25" s="50">
        <f t="shared" si="4"/>
        <v>-38358860</v>
      </c>
      <c r="V25" s="49">
        <v>-13030069</v>
      </c>
      <c r="W25" s="50">
        <f t="shared" si="3"/>
        <v>-51388929</v>
      </c>
    </row>
    <row r="26" spans="1:23" x14ac:dyDescent="0.2">
      <c r="A26" s="287" t="s">
        <v>394</v>
      </c>
      <c r="B26" s="287"/>
      <c r="C26" s="287"/>
      <c r="D26" s="287"/>
      <c r="E26" s="287"/>
      <c r="F26" s="287"/>
      <c r="G26" s="6">
        <v>20</v>
      </c>
      <c r="H26" s="49">
        <v>0</v>
      </c>
      <c r="I26" s="49">
        <v>0</v>
      </c>
      <c r="J26" s="49">
        <v>0</v>
      </c>
      <c r="K26" s="49">
        <v>25000000</v>
      </c>
      <c r="L26" s="49">
        <v>0</v>
      </c>
      <c r="M26" s="49">
        <v>0</v>
      </c>
      <c r="N26" s="49">
        <v>-24980366</v>
      </c>
      <c r="O26" s="49">
        <v>0</v>
      </c>
      <c r="P26" s="49">
        <v>0</v>
      </c>
      <c r="Q26" s="49">
        <v>0</v>
      </c>
      <c r="R26" s="49">
        <v>0</v>
      </c>
      <c r="S26" s="49">
        <v>-2841303</v>
      </c>
      <c r="T26" s="49">
        <v>0</v>
      </c>
      <c r="U26" s="50">
        <f t="shared" si="4"/>
        <v>-2821669</v>
      </c>
      <c r="V26" s="49">
        <v>2217431</v>
      </c>
      <c r="W26" s="50">
        <f t="shared" si="3"/>
        <v>-604238</v>
      </c>
    </row>
    <row r="27" spans="1:23" x14ac:dyDescent="0.2">
      <c r="A27" s="287" t="s">
        <v>395</v>
      </c>
      <c r="B27" s="287"/>
      <c r="C27" s="287"/>
      <c r="D27" s="287"/>
      <c r="E27" s="287"/>
      <c r="F27" s="287"/>
      <c r="G27" s="6">
        <v>21</v>
      </c>
      <c r="H27" s="49">
        <v>0</v>
      </c>
      <c r="I27" s="49">
        <v>0</v>
      </c>
      <c r="J27" s="49">
        <v>6129866</v>
      </c>
      <c r="K27" s="49">
        <v>0</v>
      </c>
      <c r="L27" s="49">
        <v>0</v>
      </c>
      <c r="M27" s="49">
        <v>18649702</v>
      </c>
      <c r="N27" s="49">
        <v>45605603</v>
      </c>
      <c r="O27" s="49">
        <v>0</v>
      </c>
      <c r="P27" s="49">
        <v>0</v>
      </c>
      <c r="Q27" s="49">
        <v>0</v>
      </c>
      <c r="R27" s="49">
        <v>0</v>
      </c>
      <c r="S27" s="49">
        <v>32451916</v>
      </c>
      <c r="T27" s="49">
        <v>-102837087</v>
      </c>
      <c r="U27" s="50">
        <f t="shared" si="4"/>
        <v>0</v>
      </c>
      <c r="V27" s="49">
        <v>0</v>
      </c>
      <c r="W27" s="50">
        <f t="shared" si="3"/>
        <v>0</v>
      </c>
    </row>
    <row r="28" spans="1:23" x14ac:dyDescent="0.2">
      <c r="A28" s="287" t="s">
        <v>396</v>
      </c>
      <c r="B28" s="287"/>
      <c r="C28" s="287"/>
      <c r="D28" s="287"/>
      <c r="E28" s="287"/>
      <c r="F28" s="287"/>
      <c r="G28" s="6">
        <v>22</v>
      </c>
      <c r="H28" s="49">
        <v>0</v>
      </c>
      <c r="I28" s="49">
        <v>0</v>
      </c>
      <c r="J28" s="49">
        <v>0</v>
      </c>
      <c r="K28" s="49">
        <v>0</v>
      </c>
      <c r="L28" s="49">
        <v>0</v>
      </c>
      <c r="M28" s="49">
        <v>0</v>
      </c>
      <c r="N28" s="49">
        <v>0</v>
      </c>
      <c r="O28" s="49">
        <v>0</v>
      </c>
      <c r="P28" s="49">
        <v>0</v>
      </c>
      <c r="Q28" s="49">
        <v>0</v>
      </c>
      <c r="R28" s="49">
        <v>0</v>
      </c>
      <c r="S28" s="49">
        <v>0</v>
      </c>
      <c r="T28" s="49">
        <v>0</v>
      </c>
      <c r="U28" s="50">
        <f t="shared" si="4"/>
        <v>0</v>
      </c>
      <c r="V28" s="49">
        <v>0</v>
      </c>
      <c r="W28" s="50">
        <f t="shared" si="3"/>
        <v>0</v>
      </c>
    </row>
    <row r="29" spans="1:23" ht="21.75" customHeight="1" x14ac:dyDescent="0.2">
      <c r="A29" s="305" t="s">
        <v>397</v>
      </c>
      <c r="B29" s="305"/>
      <c r="C29" s="305"/>
      <c r="D29" s="305"/>
      <c r="E29" s="305"/>
      <c r="F29" s="305"/>
      <c r="G29" s="8">
        <v>23</v>
      </c>
      <c r="H29" s="52">
        <f>SUM(H10:H28)</f>
        <v>1208895930</v>
      </c>
      <c r="I29" s="52">
        <f t="shared" ref="I29:W29" si="5">SUM(I10:I28)</f>
        <v>719579</v>
      </c>
      <c r="J29" s="52">
        <f t="shared" si="5"/>
        <v>68577327</v>
      </c>
      <c r="K29" s="52">
        <f t="shared" si="5"/>
        <v>35092359</v>
      </c>
      <c r="L29" s="52">
        <f t="shared" si="5"/>
        <v>10919915</v>
      </c>
      <c r="M29" s="52">
        <f t="shared" si="5"/>
        <v>440410513</v>
      </c>
      <c r="N29" s="52">
        <f t="shared" si="5"/>
        <v>220450709</v>
      </c>
      <c r="O29" s="52">
        <f t="shared" si="5"/>
        <v>0</v>
      </c>
      <c r="P29" s="52">
        <f t="shared" si="5"/>
        <v>0</v>
      </c>
      <c r="Q29" s="52">
        <f t="shared" si="5"/>
        <v>0</v>
      </c>
      <c r="R29" s="52">
        <f t="shared" si="5"/>
        <v>0</v>
      </c>
      <c r="S29" s="52">
        <f t="shared" si="5"/>
        <v>303376297</v>
      </c>
      <c r="T29" s="52">
        <f t="shared" si="5"/>
        <v>27371314</v>
      </c>
      <c r="U29" s="52">
        <f t="shared" si="5"/>
        <v>2293974113</v>
      </c>
      <c r="V29" s="52">
        <f t="shared" si="5"/>
        <v>248187203</v>
      </c>
      <c r="W29" s="52">
        <f t="shared" si="5"/>
        <v>2542161316</v>
      </c>
    </row>
    <row r="30" spans="1:23" x14ac:dyDescent="0.2">
      <c r="A30" s="306" t="s">
        <v>398</v>
      </c>
      <c r="B30" s="307"/>
      <c r="C30" s="307"/>
      <c r="D30" s="307"/>
      <c r="E30" s="307"/>
      <c r="F30" s="307"/>
      <c r="G30" s="307"/>
      <c r="H30" s="307"/>
      <c r="I30" s="307"/>
      <c r="J30" s="307"/>
      <c r="K30" s="307"/>
      <c r="L30" s="307"/>
      <c r="M30" s="307"/>
      <c r="N30" s="307"/>
      <c r="O30" s="307"/>
      <c r="P30" s="307"/>
      <c r="Q30" s="307"/>
      <c r="R30" s="307"/>
      <c r="S30" s="307"/>
      <c r="T30" s="307"/>
      <c r="U30" s="307"/>
      <c r="V30" s="307"/>
      <c r="W30" s="307"/>
    </row>
    <row r="31" spans="1:23" ht="36.75" customHeight="1" x14ac:dyDescent="0.2">
      <c r="A31" s="308" t="s">
        <v>399</v>
      </c>
      <c r="B31" s="308"/>
      <c r="C31" s="308"/>
      <c r="D31" s="308"/>
      <c r="E31" s="308"/>
      <c r="F31" s="308"/>
      <c r="G31" s="7">
        <v>24</v>
      </c>
      <c r="H31" s="50">
        <f>SUM(H12:H20)</f>
        <v>0</v>
      </c>
      <c r="I31" s="50">
        <f t="shared" ref="I31:W31" si="6">SUM(I12:I20)</f>
        <v>0</v>
      </c>
      <c r="J31" s="50">
        <f t="shared" si="6"/>
        <v>0</v>
      </c>
      <c r="K31" s="50">
        <f t="shared" si="6"/>
        <v>0</v>
      </c>
      <c r="L31" s="50">
        <f t="shared" si="6"/>
        <v>0</v>
      </c>
      <c r="M31" s="50">
        <f t="shared" si="6"/>
        <v>0</v>
      </c>
      <c r="N31" s="50">
        <f t="shared" si="6"/>
        <v>1342511</v>
      </c>
      <c r="O31" s="50">
        <f t="shared" si="6"/>
        <v>0</v>
      </c>
      <c r="P31" s="50">
        <f t="shared" si="6"/>
        <v>0</v>
      </c>
      <c r="Q31" s="50">
        <f t="shared" si="6"/>
        <v>0</v>
      </c>
      <c r="R31" s="50">
        <f t="shared" si="6"/>
        <v>0</v>
      </c>
      <c r="S31" s="50">
        <f t="shared" si="6"/>
        <v>0</v>
      </c>
      <c r="T31" s="50">
        <f t="shared" si="6"/>
        <v>0</v>
      </c>
      <c r="U31" s="50">
        <f t="shared" si="6"/>
        <v>1342511</v>
      </c>
      <c r="V31" s="50">
        <f t="shared" si="6"/>
        <v>1203498</v>
      </c>
      <c r="W31" s="50">
        <f t="shared" si="6"/>
        <v>2546009</v>
      </c>
    </row>
    <row r="32" spans="1:23" ht="31.5" customHeight="1" x14ac:dyDescent="0.2">
      <c r="A32" s="308" t="s">
        <v>400</v>
      </c>
      <c r="B32" s="308"/>
      <c r="C32" s="308"/>
      <c r="D32" s="308"/>
      <c r="E32" s="308"/>
      <c r="F32" s="308"/>
      <c r="G32" s="7">
        <v>25</v>
      </c>
      <c r="H32" s="50">
        <f>H11+H31</f>
        <v>0</v>
      </c>
      <c r="I32" s="50">
        <f t="shared" ref="I32:W32" si="7">I11+I31</f>
        <v>0</v>
      </c>
      <c r="J32" s="50">
        <f t="shared" si="7"/>
        <v>0</v>
      </c>
      <c r="K32" s="50">
        <f t="shared" si="7"/>
        <v>0</v>
      </c>
      <c r="L32" s="50">
        <f t="shared" si="7"/>
        <v>0</v>
      </c>
      <c r="M32" s="50">
        <f t="shared" si="7"/>
        <v>0</v>
      </c>
      <c r="N32" s="50">
        <f t="shared" si="7"/>
        <v>1342511</v>
      </c>
      <c r="O32" s="50">
        <f t="shared" si="7"/>
        <v>0</v>
      </c>
      <c r="P32" s="50">
        <f t="shared" si="7"/>
        <v>0</v>
      </c>
      <c r="Q32" s="50">
        <f t="shared" si="7"/>
        <v>0</v>
      </c>
      <c r="R32" s="50">
        <f t="shared" si="7"/>
        <v>0</v>
      </c>
      <c r="S32" s="50">
        <f t="shared" si="7"/>
        <v>0</v>
      </c>
      <c r="T32" s="50">
        <f t="shared" si="7"/>
        <v>27371314</v>
      </c>
      <c r="U32" s="50">
        <f t="shared" si="7"/>
        <v>28713825</v>
      </c>
      <c r="V32" s="50">
        <f t="shared" si="7"/>
        <v>28785922</v>
      </c>
      <c r="W32" s="50">
        <f t="shared" si="7"/>
        <v>57499747</v>
      </c>
    </row>
    <row r="33" spans="1:23" ht="30.75" customHeight="1" x14ac:dyDescent="0.2">
      <c r="A33" s="309" t="s">
        <v>401</v>
      </c>
      <c r="B33" s="309"/>
      <c r="C33" s="309"/>
      <c r="D33" s="309"/>
      <c r="E33" s="309"/>
      <c r="F33" s="309"/>
      <c r="G33" s="8">
        <v>26</v>
      </c>
      <c r="H33" s="52">
        <f>SUM(H21:H28)</f>
        <v>0</v>
      </c>
      <c r="I33" s="52">
        <f t="shared" ref="I33:W33" si="8">SUM(I21:I28)</f>
        <v>0</v>
      </c>
      <c r="J33" s="52">
        <f t="shared" si="8"/>
        <v>6129866</v>
      </c>
      <c r="K33" s="52">
        <f t="shared" si="8"/>
        <v>25000000</v>
      </c>
      <c r="L33" s="52">
        <f t="shared" si="8"/>
        <v>827556</v>
      </c>
      <c r="M33" s="52">
        <f t="shared" si="8"/>
        <v>18649702</v>
      </c>
      <c r="N33" s="52">
        <f t="shared" si="8"/>
        <v>20625237</v>
      </c>
      <c r="O33" s="52">
        <f t="shared" si="8"/>
        <v>0</v>
      </c>
      <c r="P33" s="52">
        <f t="shared" si="8"/>
        <v>0</v>
      </c>
      <c r="Q33" s="52">
        <f t="shared" si="8"/>
        <v>0</v>
      </c>
      <c r="R33" s="52">
        <f t="shared" si="8"/>
        <v>0</v>
      </c>
      <c r="S33" s="52">
        <f t="shared" si="8"/>
        <v>-8748247</v>
      </c>
      <c r="T33" s="52">
        <f t="shared" si="8"/>
        <v>-102837087</v>
      </c>
      <c r="U33" s="52">
        <f t="shared" si="8"/>
        <v>-42008085</v>
      </c>
      <c r="V33" s="52">
        <f t="shared" si="8"/>
        <v>-10812638</v>
      </c>
      <c r="W33" s="52">
        <f t="shared" si="8"/>
        <v>-52820723</v>
      </c>
    </row>
    <row r="34" spans="1:23" x14ac:dyDescent="0.2">
      <c r="A34" s="306" t="s">
        <v>402</v>
      </c>
      <c r="B34" s="310"/>
      <c r="C34" s="310"/>
      <c r="D34" s="310"/>
      <c r="E34" s="310"/>
      <c r="F34" s="310"/>
      <c r="G34" s="310"/>
      <c r="H34" s="310"/>
      <c r="I34" s="310"/>
      <c r="J34" s="310"/>
      <c r="K34" s="310"/>
      <c r="L34" s="310"/>
      <c r="M34" s="310"/>
      <c r="N34" s="310"/>
      <c r="O34" s="310"/>
      <c r="P34" s="310"/>
      <c r="Q34" s="310"/>
      <c r="R34" s="310"/>
      <c r="S34" s="310"/>
      <c r="T34" s="310"/>
      <c r="U34" s="310"/>
      <c r="V34" s="310"/>
      <c r="W34" s="310"/>
    </row>
    <row r="35" spans="1:23" x14ac:dyDescent="0.2">
      <c r="A35" s="304" t="s">
        <v>403</v>
      </c>
      <c r="B35" s="304"/>
      <c r="C35" s="304"/>
      <c r="D35" s="304"/>
      <c r="E35" s="304"/>
      <c r="F35" s="304"/>
      <c r="G35" s="6">
        <v>27</v>
      </c>
      <c r="H35" s="49">
        <v>1208895930</v>
      </c>
      <c r="I35" s="49">
        <v>719579</v>
      </c>
      <c r="J35" s="49">
        <v>62447461</v>
      </c>
      <c r="K35" s="49">
        <v>10092359</v>
      </c>
      <c r="L35" s="49">
        <v>10092359</v>
      </c>
      <c r="M35" s="49">
        <v>421760811</v>
      </c>
      <c r="N35" s="49">
        <v>198482961</v>
      </c>
      <c r="O35" s="49">
        <v>0</v>
      </c>
      <c r="P35" s="49">
        <v>0</v>
      </c>
      <c r="Q35" s="49">
        <v>0</v>
      </c>
      <c r="R35" s="49">
        <v>0</v>
      </c>
      <c r="S35" s="49">
        <v>303376297</v>
      </c>
      <c r="T35" s="49">
        <v>27371314</v>
      </c>
      <c r="U35" s="53">
        <f t="shared" ref="U35:U37" si="9">H35+I35+J35+K35-L35+M35+N35+O35+P35+Q35+R35+S35+T35</f>
        <v>2223054353</v>
      </c>
      <c r="V35" s="49">
        <v>248187203</v>
      </c>
      <c r="W35" s="53">
        <f t="shared" ref="W35:W37" si="10">U35+V35</f>
        <v>2471241556</v>
      </c>
    </row>
    <row r="36" spans="1:23" x14ac:dyDescent="0.2">
      <c r="A36" s="287" t="s">
        <v>404</v>
      </c>
      <c r="B36" s="287"/>
      <c r="C36" s="287"/>
      <c r="D36" s="287"/>
      <c r="E36" s="287"/>
      <c r="F36" s="287"/>
      <c r="G36" s="6">
        <v>28</v>
      </c>
      <c r="H36" s="49">
        <v>0</v>
      </c>
      <c r="I36" s="49">
        <v>0</v>
      </c>
      <c r="J36" s="49">
        <v>0</v>
      </c>
      <c r="K36" s="49">
        <v>0</v>
      </c>
      <c r="L36" s="49">
        <v>0</v>
      </c>
      <c r="M36" s="49">
        <v>0</v>
      </c>
      <c r="N36" s="49">
        <v>0</v>
      </c>
      <c r="O36" s="49">
        <v>0</v>
      </c>
      <c r="P36" s="49">
        <v>0</v>
      </c>
      <c r="Q36" s="49">
        <v>0</v>
      </c>
      <c r="R36" s="49">
        <v>0</v>
      </c>
      <c r="S36" s="49">
        <v>0</v>
      </c>
      <c r="T36" s="49">
        <v>0</v>
      </c>
      <c r="U36" s="53">
        <f t="shared" si="9"/>
        <v>0</v>
      </c>
      <c r="V36" s="49">
        <v>0</v>
      </c>
      <c r="W36" s="53">
        <f t="shared" si="10"/>
        <v>0</v>
      </c>
    </row>
    <row r="37" spans="1:23" x14ac:dyDescent="0.2">
      <c r="A37" s="287" t="s">
        <v>405</v>
      </c>
      <c r="B37" s="287"/>
      <c r="C37" s="287"/>
      <c r="D37" s="287"/>
      <c r="E37" s="287"/>
      <c r="F37" s="287"/>
      <c r="G37" s="6">
        <v>29</v>
      </c>
      <c r="H37" s="49">
        <v>0</v>
      </c>
      <c r="I37" s="49">
        <v>0</v>
      </c>
      <c r="J37" s="49">
        <v>0</v>
      </c>
      <c r="K37" s="49">
        <v>0</v>
      </c>
      <c r="L37" s="49">
        <v>0</v>
      </c>
      <c r="M37" s="49">
        <v>0</v>
      </c>
      <c r="N37" s="49">
        <v>0</v>
      </c>
      <c r="O37" s="49">
        <v>0</v>
      </c>
      <c r="P37" s="49">
        <v>0</v>
      </c>
      <c r="Q37" s="49">
        <v>0</v>
      </c>
      <c r="R37" s="49">
        <v>0</v>
      </c>
      <c r="S37" s="49">
        <v>0</v>
      </c>
      <c r="T37" s="49">
        <v>0</v>
      </c>
      <c r="U37" s="53">
        <f t="shared" si="9"/>
        <v>0</v>
      </c>
      <c r="V37" s="49">
        <v>0</v>
      </c>
      <c r="W37" s="53">
        <f t="shared" si="10"/>
        <v>0</v>
      </c>
    </row>
    <row r="38" spans="1:23" ht="25.5" customHeight="1" x14ac:dyDescent="0.2">
      <c r="A38" s="304" t="s">
        <v>406</v>
      </c>
      <c r="B38" s="304"/>
      <c r="C38" s="304"/>
      <c r="D38" s="304"/>
      <c r="E38" s="304"/>
      <c r="F38" s="304"/>
      <c r="G38" s="6">
        <v>30</v>
      </c>
      <c r="H38" s="53">
        <f>H35+H36+H37</f>
        <v>1208895930</v>
      </c>
      <c r="I38" s="53">
        <f t="shared" ref="I38:W38" si="11">I35+I36+I37</f>
        <v>719579</v>
      </c>
      <c r="J38" s="53">
        <f t="shared" si="11"/>
        <v>62447461</v>
      </c>
      <c r="K38" s="53">
        <f t="shared" si="11"/>
        <v>10092359</v>
      </c>
      <c r="L38" s="53">
        <f t="shared" si="11"/>
        <v>10092359</v>
      </c>
      <c r="M38" s="53">
        <f t="shared" si="11"/>
        <v>421760811</v>
      </c>
      <c r="N38" s="53">
        <f t="shared" si="11"/>
        <v>198482961</v>
      </c>
      <c r="O38" s="53">
        <f t="shared" si="11"/>
        <v>0</v>
      </c>
      <c r="P38" s="53">
        <f t="shared" si="11"/>
        <v>0</v>
      </c>
      <c r="Q38" s="53">
        <f t="shared" si="11"/>
        <v>0</v>
      </c>
      <c r="R38" s="53">
        <f t="shared" si="11"/>
        <v>0</v>
      </c>
      <c r="S38" s="53">
        <f t="shared" si="11"/>
        <v>303376297</v>
      </c>
      <c r="T38" s="53">
        <f t="shared" si="11"/>
        <v>27371314</v>
      </c>
      <c r="U38" s="53">
        <f t="shared" si="11"/>
        <v>2223054353</v>
      </c>
      <c r="V38" s="53">
        <f t="shared" si="11"/>
        <v>248187203</v>
      </c>
      <c r="W38" s="53">
        <f t="shared" si="11"/>
        <v>2471241556</v>
      </c>
    </row>
    <row r="39" spans="1:23" x14ac:dyDescent="0.2">
      <c r="A39" s="287" t="s">
        <v>407</v>
      </c>
      <c r="B39" s="287"/>
      <c r="C39" s="287"/>
      <c r="D39" s="287"/>
      <c r="E39" s="287"/>
      <c r="F39" s="287"/>
      <c r="G39" s="6">
        <v>31</v>
      </c>
      <c r="H39" s="51">
        <v>0</v>
      </c>
      <c r="I39" s="51">
        <v>0</v>
      </c>
      <c r="J39" s="51">
        <v>0</v>
      </c>
      <c r="K39" s="51">
        <v>0</v>
      </c>
      <c r="L39" s="51">
        <v>0</v>
      </c>
      <c r="M39" s="51">
        <v>0</v>
      </c>
      <c r="N39" s="51">
        <v>0</v>
      </c>
      <c r="O39" s="51">
        <v>0</v>
      </c>
      <c r="P39" s="51">
        <v>0</v>
      </c>
      <c r="Q39" s="51">
        <v>0</v>
      </c>
      <c r="R39" s="51">
        <v>0</v>
      </c>
      <c r="S39" s="51">
        <v>0</v>
      </c>
      <c r="T39" s="49">
        <v>25184922</v>
      </c>
      <c r="U39" s="53">
        <f t="shared" ref="U39:U56" si="12">H39+I39+J39+K39-L39+M39+N39+O39+P39+Q39+R39+S39+T39</f>
        <v>25184922</v>
      </c>
      <c r="V39" s="49">
        <v>24009161</v>
      </c>
      <c r="W39" s="53">
        <f t="shared" ref="W39:W56" si="13">U39+V39</f>
        <v>49194083</v>
      </c>
    </row>
    <row r="40" spans="1:23" x14ac:dyDescent="0.2">
      <c r="A40" s="287" t="s">
        <v>408</v>
      </c>
      <c r="B40" s="287"/>
      <c r="C40" s="287"/>
      <c r="D40" s="287"/>
      <c r="E40" s="287"/>
      <c r="F40" s="287"/>
      <c r="G40" s="6">
        <v>32</v>
      </c>
      <c r="H40" s="51">
        <v>0</v>
      </c>
      <c r="I40" s="51">
        <v>0</v>
      </c>
      <c r="J40" s="51">
        <v>0</v>
      </c>
      <c r="K40" s="51">
        <v>0</v>
      </c>
      <c r="L40" s="51">
        <v>0</v>
      </c>
      <c r="M40" s="51">
        <v>0</v>
      </c>
      <c r="N40" s="49">
        <v>-1222226</v>
      </c>
      <c r="O40" s="51">
        <v>0</v>
      </c>
      <c r="P40" s="51">
        <v>0</v>
      </c>
      <c r="Q40" s="51">
        <v>0</v>
      </c>
      <c r="R40" s="51">
        <v>0</v>
      </c>
      <c r="S40" s="51">
        <v>0</v>
      </c>
      <c r="T40" s="51">
        <v>0</v>
      </c>
      <c r="U40" s="53">
        <f t="shared" si="12"/>
        <v>-1222226</v>
      </c>
      <c r="V40" s="49">
        <v>-1809539</v>
      </c>
      <c r="W40" s="53">
        <f t="shared" si="13"/>
        <v>-3031765</v>
      </c>
    </row>
    <row r="41" spans="1:23" ht="27" customHeight="1" x14ac:dyDescent="0.2">
      <c r="A41" s="287" t="s">
        <v>409</v>
      </c>
      <c r="B41" s="287"/>
      <c r="C41" s="287"/>
      <c r="D41" s="287"/>
      <c r="E41" s="287"/>
      <c r="F41" s="287"/>
      <c r="G41" s="6">
        <v>33</v>
      </c>
      <c r="H41" s="51">
        <v>0</v>
      </c>
      <c r="I41" s="51">
        <v>0</v>
      </c>
      <c r="J41" s="51">
        <v>0</v>
      </c>
      <c r="K41" s="51">
        <v>0</v>
      </c>
      <c r="L41" s="51">
        <v>0</v>
      </c>
      <c r="M41" s="51">
        <v>0</v>
      </c>
      <c r="N41" s="51">
        <v>0</v>
      </c>
      <c r="O41" s="49">
        <v>0</v>
      </c>
      <c r="P41" s="51">
        <v>0</v>
      </c>
      <c r="Q41" s="51">
        <v>0</v>
      </c>
      <c r="R41" s="51">
        <v>0</v>
      </c>
      <c r="S41" s="49">
        <v>0</v>
      </c>
      <c r="T41" s="49">
        <v>0</v>
      </c>
      <c r="U41" s="53">
        <f t="shared" si="12"/>
        <v>0</v>
      </c>
      <c r="V41" s="49">
        <v>0</v>
      </c>
      <c r="W41" s="53">
        <f t="shared" si="13"/>
        <v>0</v>
      </c>
    </row>
    <row r="42" spans="1:23" ht="20.25" customHeight="1" x14ac:dyDescent="0.2">
      <c r="A42" s="287" t="s">
        <v>410</v>
      </c>
      <c r="B42" s="287"/>
      <c r="C42" s="287"/>
      <c r="D42" s="287"/>
      <c r="E42" s="287"/>
      <c r="F42" s="287"/>
      <c r="G42" s="6">
        <v>34</v>
      </c>
      <c r="H42" s="51">
        <v>0</v>
      </c>
      <c r="I42" s="51">
        <v>0</v>
      </c>
      <c r="J42" s="51">
        <v>0</v>
      </c>
      <c r="K42" s="51">
        <v>0</v>
      </c>
      <c r="L42" s="51">
        <v>0</v>
      </c>
      <c r="M42" s="51">
        <v>0</v>
      </c>
      <c r="N42" s="51">
        <v>0</v>
      </c>
      <c r="O42" s="51">
        <v>0</v>
      </c>
      <c r="P42" s="49">
        <v>0</v>
      </c>
      <c r="Q42" s="51">
        <v>0</v>
      </c>
      <c r="R42" s="51">
        <v>0</v>
      </c>
      <c r="S42" s="49">
        <v>0</v>
      </c>
      <c r="T42" s="49">
        <v>0</v>
      </c>
      <c r="U42" s="53">
        <f t="shared" si="12"/>
        <v>0</v>
      </c>
      <c r="V42" s="49">
        <v>0</v>
      </c>
      <c r="W42" s="53">
        <f t="shared" si="13"/>
        <v>0</v>
      </c>
    </row>
    <row r="43" spans="1:23" ht="21" customHeight="1" x14ac:dyDescent="0.2">
      <c r="A43" s="287" t="s">
        <v>411</v>
      </c>
      <c r="B43" s="287"/>
      <c r="C43" s="287"/>
      <c r="D43" s="287"/>
      <c r="E43" s="287"/>
      <c r="F43" s="287"/>
      <c r="G43" s="6">
        <v>35</v>
      </c>
      <c r="H43" s="51">
        <v>0</v>
      </c>
      <c r="I43" s="51">
        <v>0</v>
      </c>
      <c r="J43" s="51">
        <v>0</v>
      </c>
      <c r="K43" s="51">
        <v>0</v>
      </c>
      <c r="L43" s="51">
        <v>0</v>
      </c>
      <c r="M43" s="51">
        <v>0</v>
      </c>
      <c r="N43" s="51">
        <v>0</v>
      </c>
      <c r="O43" s="51">
        <v>0</v>
      </c>
      <c r="P43" s="51">
        <v>0</v>
      </c>
      <c r="Q43" s="49">
        <v>0</v>
      </c>
      <c r="R43" s="51">
        <v>0</v>
      </c>
      <c r="S43" s="49">
        <v>0</v>
      </c>
      <c r="T43" s="49">
        <v>0</v>
      </c>
      <c r="U43" s="53">
        <f t="shared" si="12"/>
        <v>0</v>
      </c>
      <c r="V43" s="49">
        <v>0</v>
      </c>
      <c r="W43" s="53">
        <f t="shared" si="13"/>
        <v>0</v>
      </c>
    </row>
    <row r="44" spans="1:23" ht="29.25" customHeight="1" x14ac:dyDescent="0.2">
      <c r="A44" s="287" t="s">
        <v>412</v>
      </c>
      <c r="B44" s="287"/>
      <c r="C44" s="287"/>
      <c r="D44" s="287"/>
      <c r="E44" s="287"/>
      <c r="F44" s="287"/>
      <c r="G44" s="6">
        <v>36</v>
      </c>
      <c r="H44" s="51">
        <v>0</v>
      </c>
      <c r="I44" s="51">
        <v>0</v>
      </c>
      <c r="J44" s="51">
        <v>0</v>
      </c>
      <c r="K44" s="51">
        <v>0</v>
      </c>
      <c r="L44" s="51">
        <v>0</v>
      </c>
      <c r="M44" s="51">
        <v>0</v>
      </c>
      <c r="N44" s="51">
        <v>0</v>
      </c>
      <c r="O44" s="51">
        <v>0</v>
      </c>
      <c r="P44" s="51">
        <v>0</v>
      </c>
      <c r="Q44" s="51">
        <v>0</v>
      </c>
      <c r="R44" s="49">
        <v>0</v>
      </c>
      <c r="S44" s="49">
        <v>0</v>
      </c>
      <c r="T44" s="49">
        <v>0</v>
      </c>
      <c r="U44" s="53">
        <f t="shared" si="12"/>
        <v>0</v>
      </c>
      <c r="V44" s="49">
        <v>0</v>
      </c>
      <c r="W44" s="53">
        <f t="shared" si="13"/>
        <v>0</v>
      </c>
    </row>
    <row r="45" spans="1:23" ht="21" customHeight="1" x14ac:dyDescent="0.2">
      <c r="A45" s="287" t="s">
        <v>413</v>
      </c>
      <c r="B45" s="287"/>
      <c r="C45" s="287"/>
      <c r="D45" s="287"/>
      <c r="E45" s="287"/>
      <c r="F45" s="287"/>
      <c r="G45" s="6">
        <v>37</v>
      </c>
      <c r="H45" s="51">
        <v>0</v>
      </c>
      <c r="I45" s="51">
        <v>0</v>
      </c>
      <c r="J45" s="51">
        <v>0</v>
      </c>
      <c r="K45" s="51">
        <v>0</v>
      </c>
      <c r="L45" s="51">
        <v>0</v>
      </c>
      <c r="M45" s="51">
        <v>0</v>
      </c>
      <c r="N45" s="49">
        <v>0</v>
      </c>
      <c r="O45" s="49">
        <v>0</v>
      </c>
      <c r="P45" s="49">
        <v>0</v>
      </c>
      <c r="Q45" s="49">
        <v>0</v>
      </c>
      <c r="R45" s="49">
        <v>0</v>
      </c>
      <c r="S45" s="49">
        <v>0</v>
      </c>
      <c r="T45" s="49">
        <v>0</v>
      </c>
      <c r="U45" s="53">
        <f t="shared" si="12"/>
        <v>0</v>
      </c>
      <c r="V45" s="49">
        <v>0</v>
      </c>
      <c r="W45" s="53">
        <f t="shared" si="13"/>
        <v>0</v>
      </c>
    </row>
    <row r="46" spans="1:23" x14ac:dyDescent="0.2">
      <c r="A46" s="287" t="s">
        <v>414</v>
      </c>
      <c r="B46" s="287"/>
      <c r="C46" s="287"/>
      <c r="D46" s="287"/>
      <c r="E46" s="287"/>
      <c r="F46" s="287"/>
      <c r="G46" s="6">
        <v>38</v>
      </c>
      <c r="H46" s="51">
        <v>0</v>
      </c>
      <c r="I46" s="51">
        <v>0</v>
      </c>
      <c r="J46" s="51">
        <v>0</v>
      </c>
      <c r="K46" s="51">
        <v>0</v>
      </c>
      <c r="L46" s="51">
        <v>0</v>
      </c>
      <c r="M46" s="51">
        <v>0</v>
      </c>
      <c r="N46" s="49">
        <v>0</v>
      </c>
      <c r="O46" s="49">
        <v>0</v>
      </c>
      <c r="P46" s="49">
        <v>0</v>
      </c>
      <c r="Q46" s="49">
        <v>0</v>
      </c>
      <c r="R46" s="49">
        <v>0</v>
      </c>
      <c r="S46" s="49">
        <v>0</v>
      </c>
      <c r="T46" s="49">
        <v>0</v>
      </c>
      <c r="U46" s="53">
        <f t="shared" si="12"/>
        <v>0</v>
      </c>
      <c r="V46" s="49">
        <v>0</v>
      </c>
      <c r="W46" s="53">
        <f t="shared" si="13"/>
        <v>0</v>
      </c>
    </row>
    <row r="47" spans="1:23" x14ac:dyDescent="0.2">
      <c r="A47" s="287" t="s">
        <v>415</v>
      </c>
      <c r="B47" s="287"/>
      <c r="C47" s="287"/>
      <c r="D47" s="287"/>
      <c r="E47" s="287"/>
      <c r="F47" s="287"/>
      <c r="G47" s="6">
        <v>39</v>
      </c>
      <c r="H47" s="49">
        <v>0</v>
      </c>
      <c r="I47" s="49">
        <v>0</v>
      </c>
      <c r="J47" s="49">
        <v>0</v>
      </c>
      <c r="K47" s="49">
        <v>0</v>
      </c>
      <c r="L47" s="49">
        <v>0</v>
      </c>
      <c r="M47" s="49">
        <v>0</v>
      </c>
      <c r="N47" s="49">
        <v>0</v>
      </c>
      <c r="O47" s="49">
        <v>0</v>
      </c>
      <c r="P47" s="49">
        <v>0</v>
      </c>
      <c r="Q47" s="49">
        <v>0</v>
      </c>
      <c r="R47" s="49">
        <v>0</v>
      </c>
      <c r="S47" s="49">
        <v>3301552</v>
      </c>
      <c r="T47" s="49">
        <v>0</v>
      </c>
      <c r="U47" s="53">
        <f t="shared" si="12"/>
        <v>3301552</v>
      </c>
      <c r="V47" s="49">
        <v>0</v>
      </c>
      <c r="W47" s="53">
        <f t="shared" si="13"/>
        <v>3301552</v>
      </c>
    </row>
    <row r="48" spans="1:23" x14ac:dyDescent="0.2">
      <c r="A48" s="287" t="s">
        <v>416</v>
      </c>
      <c r="B48" s="287"/>
      <c r="C48" s="287"/>
      <c r="D48" s="287"/>
      <c r="E48" s="287"/>
      <c r="F48" s="287"/>
      <c r="G48" s="6">
        <v>40</v>
      </c>
      <c r="H48" s="51">
        <v>0</v>
      </c>
      <c r="I48" s="51">
        <v>0</v>
      </c>
      <c r="J48" s="51">
        <v>0</v>
      </c>
      <c r="K48" s="51">
        <v>0</v>
      </c>
      <c r="L48" s="51">
        <v>0</v>
      </c>
      <c r="M48" s="51">
        <v>0</v>
      </c>
      <c r="N48" s="49">
        <v>0</v>
      </c>
      <c r="O48" s="49">
        <v>0</v>
      </c>
      <c r="P48" s="49">
        <v>0</v>
      </c>
      <c r="Q48" s="49">
        <v>0</v>
      </c>
      <c r="R48" s="49">
        <v>0</v>
      </c>
      <c r="S48" s="49">
        <v>0</v>
      </c>
      <c r="T48" s="49">
        <v>0</v>
      </c>
      <c r="U48" s="53">
        <f t="shared" si="12"/>
        <v>0</v>
      </c>
      <c r="V48" s="49">
        <v>0</v>
      </c>
      <c r="W48" s="53">
        <f t="shared" si="13"/>
        <v>0</v>
      </c>
    </row>
    <row r="49" spans="1:23" ht="24" customHeight="1" x14ac:dyDescent="0.2">
      <c r="A49" s="287" t="s">
        <v>417</v>
      </c>
      <c r="B49" s="287"/>
      <c r="C49" s="287"/>
      <c r="D49" s="287"/>
      <c r="E49" s="287"/>
      <c r="F49" s="287"/>
      <c r="G49" s="6">
        <v>41</v>
      </c>
      <c r="H49" s="49">
        <v>0</v>
      </c>
      <c r="I49" s="49">
        <v>0</v>
      </c>
      <c r="J49" s="49">
        <v>0</v>
      </c>
      <c r="K49" s="49">
        <v>0</v>
      </c>
      <c r="L49" s="49">
        <v>0</v>
      </c>
      <c r="M49" s="49">
        <v>0</v>
      </c>
      <c r="N49" s="49">
        <v>0</v>
      </c>
      <c r="O49" s="49">
        <v>0</v>
      </c>
      <c r="P49" s="49">
        <v>0</v>
      </c>
      <c r="Q49" s="49">
        <v>0</v>
      </c>
      <c r="R49" s="49">
        <v>0</v>
      </c>
      <c r="S49" s="49">
        <v>0</v>
      </c>
      <c r="T49" s="49">
        <v>0</v>
      </c>
      <c r="U49" s="53">
        <f>H49+I49+J49+K49-L49+M49+N49+O49+P49+Q49+R49+S49+T49</f>
        <v>0</v>
      </c>
      <c r="V49" s="49">
        <v>0</v>
      </c>
      <c r="W49" s="53">
        <f t="shared" si="13"/>
        <v>0</v>
      </c>
    </row>
    <row r="50" spans="1:23" ht="26.25" customHeight="1" x14ac:dyDescent="0.2">
      <c r="A50" s="287" t="s">
        <v>418</v>
      </c>
      <c r="B50" s="287"/>
      <c r="C50" s="287"/>
      <c r="D50" s="287"/>
      <c r="E50" s="287"/>
      <c r="F50" s="287"/>
      <c r="G50" s="6">
        <v>42</v>
      </c>
      <c r="H50" s="49">
        <v>0</v>
      </c>
      <c r="I50" s="49">
        <v>0</v>
      </c>
      <c r="J50" s="49">
        <v>0</v>
      </c>
      <c r="K50" s="49">
        <v>0</v>
      </c>
      <c r="L50" s="49">
        <v>0</v>
      </c>
      <c r="M50" s="49">
        <v>0</v>
      </c>
      <c r="N50" s="49">
        <v>0</v>
      </c>
      <c r="O50" s="49">
        <v>0</v>
      </c>
      <c r="P50" s="49">
        <v>0</v>
      </c>
      <c r="Q50" s="49">
        <v>0</v>
      </c>
      <c r="R50" s="49">
        <v>0</v>
      </c>
      <c r="S50" s="49">
        <v>0</v>
      </c>
      <c r="T50" s="49">
        <v>0</v>
      </c>
      <c r="U50" s="53">
        <f t="shared" si="12"/>
        <v>0</v>
      </c>
      <c r="V50" s="49">
        <v>0</v>
      </c>
      <c r="W50" s="53">
        <f t="shared" si="13"/>
        <v>0</v>
      </c>
    </row>
    <row r="51" spans="1:23" ht="22.5" customHeight="1" x14ac:dyDescent="0.2">
      <c r="A51" s="287" t="s">
        <v>419</v>
      </c>
      <c r="B51" s="287"/>
      <c r="C51" s="287"/>
      <c r="D51" s="287"/>
      <c r="E51" s="287"/>
      <c r="F51" s="287"/>
      <c r="G51" s="6">
        <v>43</v>
      </c>
      <c r="H51" s="49">
        <v>0</v>
      </c>
      <c r="I51" s="49">
        <v>0</v>
      </c>
      <c r="J51" s="49">
        <v>0</v>
      </c>
      <c r="K51" s="49">
        <v>0</v>
      </c>
      <c r="L51" s="49">
        <v>0</v>
      </c>
      <c r="M51" s="49">
        <v>0</v>
      </c>
      <c r="N51" s="49">
        <v>0</v>
      </c>
      <c r="O51" s="49">
        <v>0</v>
      </c>
      <c r="P51" s="49">
        <v>0</v>
      </c>
      <c r="Q51" s="49">
        <v>0</v>
      </c>
      <c r="R51" s="49">
        <v>0</v>
      </c>
      <c r="S51" s="49">
        <v>0</v>
      </c>
      <c r="T51" s="49">
        <v>0</v>
      </c>
      <c r="U51" s="53">
        <f t="shared" si="12"/>
        <v>0</v>
      </c>
      <c r="V51" s="49">
        <v>0</v>
      </c>
      <c r="W51" s="53">
        <f t="shared" si="13"/>
        <v>0</v>
      </c>
    </row>
    <row r="52" spans="1:23" x14ac:dyDescent="0.2">
      <c r="A52" s="287" t="s">
        <v>420</v>
      </c>
      <c r="B52" s="287"/>
      <c r="C52" s="287"/>
      <c r="D52" s="287"/>
      <c r="E52" s="287"/>
      <c r="F52" s="287"/>
      <c r="G52" s="6">
        <v>44</v>
      </c>
      <c r="H52" s="49">
        <v>0</v>
      </c>
      <c r="I52" s="49">
        <v>0</v>
      </c>
      <c r="J52" s="49">
        <v>0</v>
      </c>
      <c r="K52" s="49">
        <v>0</v>
      </c>
      <c r="L52" s="49">
        <v>5523816</v>
      </c>
      <c r="M52" s="49">
        <v>0</v>
      </c>
      <c r="N52" s="49">
        <v>0</v>
      </c>
      <c r="O52" s="49">
        <v>0</v>
      </c>
      <c r="P52" s="49">
        <v>0</v>
      </c>
      <c r="Q52" s="49">
        <v>0</v>
      </c>
      <c r="R52" s="49">
        <v>0</v>
      </c>
      <c r="S52" s="49">
        <v>0</v>
      </c>
      <c r="T52" s="49">
        <v>0</v>
      </c>
      <c r="U52" s="53">
        <f t="shared" si="12"/>
        <v>-5523816</v>
      </c>
      <c r="V52" s="49">
        <v>0</v>
      </c>
      <c r="W52" s="53">
        <f t="shared" si="13"/>
        <v>-5523816</v>
      </c>
    </row>
    <row r="53" spans="1:23" x14ac:dyDescent="0.2">
      <c r="A53" s="287" t="s">
        <v>421</v>
      </c>
      <c r="B53" s="287"/>
      <c r="C53" s="287"/>
      <c r="D53" s="287"/>
      <c r="E53" s="287"/>
      <c r="F53" s="287"/>
      <c r="G53" s="6">
        <v>45</v>
      </c>
      <c r="H53" s="49">
        <v>0</v>
      </c>
      <c r="I53" s="49">
        <v>0</v>
      </c>
      <c r="J53" s="49">
        <v>0</v>
      </c>
      <c r="K53" s="49">
        <v>0</v>
      </c>
      <c r="L53" s="49">
        <v>0</v>
      </c>
      <c r="M53" s="49">
        <v>0</v>
      </c>
      <c r="N53" s="49">
        <v>0</v>
      </c>
      <c r="O53" s="49">
        <v>0</v>
      </c>
      <c r="P53" s="49">
        <v>0</v>
      </c>
      <c r="Q53" s="49">
        <v>0</v>
      </c>
      <c r="R53" s="49">
        <v>0</v>
      </c>
      <c r="S53" s="49">
        <v>0</v>
      </c>
      <c r="T53" s="49">
        <v>0</v>
      </c>
      <c r="U53" s="53">
        <f t="shared" si="12"/>
        <v>0</v>
      </c>
      <c r="V53" s="49">
        <v>-13096323</v>
      </c>
      <c r="W53" s="53">
        <f t="shared" si="13"/>
        <v>-13096323</v>
      </c>
    </row>
    <row r="54" spans="1:23" x14ac:dyDescent="0.2">
      <c r="A54" s="287" t="s">
        <v>422</v>
      </c>
      <c r="B54" s="287"/>
      <c r="C54" s="287"/>
      <c r="D54" s="287"/>
      <c r="E54" s="287"/>
      <c r="F54" s="287"/>
      <c r="G54" s="6">
        <v>46</v>
      </c>
      <c r="H54" s="49">
        <v>0</v>
      </c>
      <c r="I54" s="49">
        <v>0</v>
      </c>
      <c r="J54" s="49">
        <v>0</v>
      </c>
      <c r="K54" s="49">
        <v>-574024</v>
      </c>
      <c r="L54" s="49">
        <v>-574024</v>
      </c>
      <c r="M54" s="49">
        <v>0</v>
      </c>
      <c r="N54" s="49">
        <v>0</v>
      </c>
      <c r="O54" s="49">
        <v>0</v>
      </c>
      <c r="P54" s="49">
        <v>0</v>
      </c>
      <c r="Q54" s="49">
        <v>0</v>
      </c>
      <c r="R54" s="49">
        <v>0</v>
      </c>
      <c r="S54" s="49">
        <v>1333684</v>
      </c>
      <c r="T54" s="49"/>
      <c r="U54" s="53">
        <f t="shared" si="12"/>
        <v>1333684</v>
      </c>
      <c r="V54" s="49">
        <v>411669</v>
      </c>
      <c r="W54" s="53">
        <f t="shared" si="13"/>
        <v>1745353</v>
      </c>
    </row>
    <row r="55" spans="1:23" x14ac:dyDescent="0.2">
      <c r="A55" s="287" t="s">
        <v>423</v>
      </c>
      <c r="B55" s="287"/>
      <c r="C55" s="287"/>
      <c r="D55" s="287"/>
      <c r="E55" s="287"/>
      <c r="F55" s="287"/>
      <c r="G55" s="6">
        <v>47</v>
      </c>
      <c r="H55" s="49">
        <v>0</v>
      </c>
      <c r="I55" s="49">
        <v>0</v>
      </c>
      <c r="J55" s="49">
        <v>2024354</v>
      </c>
      <c r="K55" s="49"/>
      <c r="L55" s="49">
        <v>0</v>
      </c>
      <c r="M55" s="49">
        <v>18469980</v>
      </c>
      <c r="N55" s="49">
        <v>10324639</v>
      </c>
      <c r="O55" s="49">
        <v>0</v>
      </c>
      <c r="P55" s="49">
        <v>0</v>
      </c>
      <c r="Q55" s="49">
        <v>0</v>
      </c>
      <c r="R55" s="49">
        <v>0</v>
      </c>
      <c r="S55" s="49">
        <v>-3447659</v>
      </c>
      <c r="T55" s="49">
        <v>-27371314</v>
      </c>
      <c r="U55" s="53">
        <f t="shared" si="12"/>
        <v>0</v>
      </c>
      <c r="V55" s="49">
        <v>0</v>
      </c>
      <c r="W55" s="53">
        <f t="shared" si="13"/>
        <v>0</v>
      </c>
    </row>
    <row r="56" spans="1:23" x14ac:dyDescent="0.2">
      <c r="A56" s="287" t="s">
        <v>424</v>
      </c>
      <c r="B56" s="287"/>
      <c r="C56" s="287"/>
      <c r="D56" s="287"/>
      <c r="E56" s="287"/>
      <c r="F56" s="287"/>
      <c r="G56" s="6">
        <v>48</v>
      </c>
      <c r="H56" s="49">
        <v>0</v>
      </c>
      <c r="I56" s="49">
        <v>0</v>
      </c>
      <c r="J56" s="49">
        <v>0</v>
      </c>
      <c r="K56" s="49">
        <v>0</v>
      </c>
      <c r="L56" s="49">
        <v>0</v>
      </c>
      <c r="M56" s="49">
        <v>0</v>
      </c>
      <c r="N56" s="49">
        <v>0</v>
      </c>
      <c r="O56" s="49">
        <v>0</v>
      </c>
      <c r="P56" s="49">
        <v>0</v>
      </c>
      <c r="Q56" s="49">
        <v>0</v>
      </c>
      <c r="R56" s="49">
        <v>0</v>
      </c>
      <c r="S56" s="49">
        <v>0</v>
      </c>
      <c r="T56" s="49">
        <v>0</v>
      </c>
      <c r="U56" s="53">
        <f t="shared" si="12"/>
        <v>0</v>
      </c>
      <c r="V56" s="49">
        <v>0</v>
      </c>
      <c r="W56" s="53">
        <f t="shared" si="13"/>
        <v>0</v>
      </c>
    </row>
    <row r="57" spans="1:23" ht="25.5" customHeight="1" x14ac:dyDescent="0.2">
      <c r="A57" s="313" t="s">
        <v>425</v>
      </c>
      <c r="B57" s="313"/>
      <c r="C57" s="313"/>
      <c r="D57" s="313"/>
      <c r="E57" s="313"/>
      <c r="F57" s="313"/>
      <c r="G57" s="9">
        <v>49</v>
      </c>
      <c r="H57" s="54">
        <f>SUM(H38:H56)</f>
        <v>1208895930</v>
      </c>
      <c r="I57" s="54">
        <f t="shared" ref="I57:W57" si="14">SUM(I38:I56)</f>
        <v>719579</v>
      </c>
      <c r="J57" s="54">
        <f t="shared" si="14"/>
        <v>64471815</v>
      </c>
      <c r="K57" s="54">
        <f t="shared" si="14"/>
        <v>9518335</v>
      </c>
      <c r="L57" s="54">
        <f t="shared" si="14"/>
        <v>15042151</v>
      </c>
      <c r="M57" s="54">
        <f t="shared" si="14"/>
        <v>440230791</v>
      </c>
      <c r="N57" s="54">
        <f t="shared" si="14"/>
        <v>207585374</v>
      </c>
      <c r="O57" s="54">
        <f t="shared" si="14"/>
        <v>0</v>
      </c>
      <c r="P57" s="54">
        <f t="shared" si="14"/>
        <v>0</v>
      </c>
      <c r="Q57" s="54">
        <f t="shared" si="14"/>
        <v>0</v>
      </c>
      <c r="R57" s="54">
        <f t="shared" si="14"/>
        <v>0</v>
      </c>
      <c r="S57" s="54">
        <f t="shared" si="14"/>
        <v>304563874</v>
      </c>
      <c r="T57" s="54">
        <f t="shared" si="14"/>
        <v>25184922</v>
      </c>
      <c r="U57" s="54">
        <f t="shared" si="14"/>
        <v>2246128469</v>
      </c>
      <c r="V57" s="54">
        <f t="shared" si="14"/>
        <v>257702171</v>
      </c>
      <c r="W57" s="54">
        <f t="shared" si="14"/>
        <v>2503830640</v>
      </c>
    </row>
    <row r="58" spans="1:23" x14ac:dyDescent="0.2">
      <c r="A58" s="306" t="s">
        <v>426</v>
      </c>
      <c r="B58" s="307"/>
      <c r="C58" s="307"/>
      <c r="D58" s="307"/>
      <c r="E58" s="307"/>
      <c r="F58" s="307"/>
      <c r="G58" s="307"/>
      <c r="H58" s="307"/>
      <c r="I58" s="307"/>
      <c r="J58" s="307"/>
      <c r="K58" s="307"/>
      <c r="L58" s="307"/>
      <c r="M58" s="307"/>
      <c r="N58" s="307"/>
      <c r="O58" s="307"/>
      <c r="P58" s="307"/>
      <c r="Q58" s="307"/>
      <c r="R58" s="307"/>
      <c r="S58" s="307"/>
      <c r="T58" s="307"/>
      <c r="U58" s="307"/>
      <c r="V58" s="307"/>
      <c r="W58" s="307"/>
    </row>
    <row r="59" spans="1:23" ht="31.5" customHeight="1" x14ac:dyDescent="0.2">
      <c r="A59" s="311" t="s">
        <v>427</v>
      </c>
      <c r="B59" s="311"/>
      <c r="C59" s="311"/>
      <c r="D59" s="311"/>
      <c r="E59" s="311"/>
      <c r="F59" s="311"/>
      <c r="G59" s="6">
        <v>50</v>
      </c>
      <c r="H59" s="53">
        <f>SUM(H40:H48)</f>
        <v>0</v>
      </c>
      <c r="I59" s="53">
        <f t="shared" ref="I59:W59" si="15">SUM(I40:I48)</f>
        <v>0</v>
      </c>
      <c r="J59" s="53">
        <f t="shared" si="15"/>
        <v>0</v>
      </c>
      <c r="K59" s="53">
        <f t="shared" si="15"/>
        <v>0</v>
      </c>
      <c r="L59" s="53">
        <f t="shared" si="15"/>
        <v>0</v>
      </c>
      <c r="M59" s="53">
        <f t="shared" si="15"/>
        <v>0</v>
      </c>
      <c r="N59" s="53">
        <f t="shared" si="15"/>
        <v>-1222226</v>
      </c>
      <c r="O59" s="53">
        <f t="shared" si="15"/>
        <v>0</v>
      </c>
      <c r="P59" s="53">
        <f t="shared" si="15"/>
        <v>0</v>
      </c>
      <c r="Q59" s="53">
        <f t="shared" si="15"/>
        <v>0</v>
      </c>
      <c r="R59" s="53">
        <f t="shared" si="15"/>
        <v>0</v>
      </c>
      <c r="S59" s="53">
        <f t="shared" si="15"/>
        <v>3301552</v>
      </c>
      <c r="T59" s="53">
        <f t="shared" si="15"/>
        <v>0</v>
      </c>
      <c r="U59" s="53">
        <f t="shared" si="15"/>
        <v>2079326</v>
      </c>
      <c r="V59" s="53">
        <f t="shared" si="15"/>
        <v>-1809539</v>
      </c>
      <c r="W59" s="53">
        <f t="shared" si="15"/>
        <v>269787</v>
      </c>
    </row>
    <row r="60" spans="1:23" ht="27.75" customHeight="1" x14ac:dyDescent="0.2">
      <c r="A60" s="311" t="s">
        <v>428</v>
      </c>
      <c r="B60" s="311"/>
      <c r="C60" s="311"/>
      <c r="D60" s="311"/>
      <c r="E60" s="311"/>
      <c r="F60" s="311"/>
      <c r="G60" s="6">
        <v>51</v>
      </c>
      <c r="H60" s="53">
        <f>H39+H59</f>
        <v>0</v>
      </c>
      <c r="I60" s="53">
        <f t="shared" ref="I60:W60" si="16">I39+I59</f>
        <v>0</v>
      </c>
      <c r="J60" s="53">
        <f t="shared" si="16"/>
        <v>0</v>
      </c>
      <c r="K60" s="53">
        <f t="shared" si="16"/>
        <v>0</v>
      </c>
      <c r="L60" s="53">
        <f t="shared" si="16"/>
        <v>0</v>
      </c>
      <c r="M60" s="53">
        <f t="shared" si="16"/>
        <v>0</v>
      </c>
      <c r="N60" s="53">
        <f t="shared" si="16"/>
        <v>-1222226</v>
      </c>
      <c r="O60" s="53">
        <f t="shared" si="16"/>
        <v>0</v>
      </c>
      <c r="P60" s="53">
        <f t="shared" si="16"/>
        <v>0</v>
      </c>
      <c r="Q60" s="53">
        <f t="shared" si="16"/>
        <v>0</v>
      </c>
      <c r="R60" s="53">
        <f t="shared" si="16"/>
        <v>0</v>
      </c>
      <c r="S60" s="53">
        <f t="shared" si="16"/>
        <v>3301552</v>
      </c>
      <c r="T60" s="53">
        <f t="shared" si="16"/>
        <v>25184922</v>
      </c>
      <c r="U60" s="53">
        <f t="shared" si="16"/>
        <v>27264248</v>
      </c>
      <c r="V60" s="53">
        <f t="shared" si="16"/>
        <v>22199622</v>
      </c>
      <c r="W60" s="53">
        <f t="shared" si="16"/>
        <v>49463870</v>
      </c>
    </row>
    <row r="61" spans="1:23" ht="29.25" customHeight="1" x14ac:dyDescent="0.2">
      <c r="A61" s="312" t="s">
        <v>429</v>
      </c>
      <c r="B61" s="312"/>
      <c r="C61" s="312"/>
      <c r="D61" s="312"/>
      <c r="E61" s="312"/>
      <c r="F61" s="312"/>
      <c r="G61" s="9">
        <v>52</v>
      </c>
      <c r="H61" s="54">
        <f>SUM(H49:H56)</f>
        <v>0</v>
      </c>
      <c r="I61" s="54">
        <f t="shared" ref="I61:W61" si="17">SUM(I49:I56)</f>
        <v>0</v>
      </c>
      <c r="J61" s="54">
        <f t="shared" si="17"/>
        <v>2024354</v>
      </c>
      <c r="K61" s="54">
        <f t="shared" si="17"/>
        <v>-574024</v>
      </c>
      <c r="L61" s="54">
        <f t="shared" si="17"/>
        <v>4949792</v>
      </c>
      <c r="M61" s="54">
        <f t="shared" si="17"/>
        <v>18469980</v>
      </c>
      <c r="N61" s="54">
        <f t="shared" si="17"/>
        <v>10324639</v>
      </c>
      <c r="O61" s="54">
        <f t="shared" si="17"/>
        <v>0</v>
      </c>
      <c r="P61" s="54">
        <f t="shared" si="17"/>
        <v>0</v>
      </c>
      <c r="Q61" s="54">
        <f t="shared" si="17"/>
        <v>0</v>
      </c>
      <c r="R61" s="54">
        <f t="shared" si="17"/>
        <v>0</v>
      </c>
      <c r="S61" s="54">
        <f t="shared" si="17"/>
        <v>-2113975</v>
      </c>
      <c r="T61" s="54">
        <f t="shared" si="17"/>
        <v>-27371314</v>
      </c>
      <c r="U61" s="54">
        <f t="shared" si="17"/>
        <v>-4190132</v>
      </c>
      <c r="V61" s="54">
        <f t="shared" si="17"/>
        <v>-12684654</v>
      </c>
      <c r="W61" s="54">
        <f t="shared" si="17"/>
        <v>-16874786</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Invalid entry" error="You can enter only whole rounded numbers (positive or negative) and a zero." sqref="H31:W33 H35:W57 H59:W61 H7:W29">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8"/>
  <sheetViews>
    <sheetView view="pageBreakPreview" zoomScale="120" zoomScaleNormal="100" zoomScaleSheetLayoutView="120" workbookViewId="0">
      <selection activeCell="Q38" sqref="Q38"/>
    </sheetView>
  </sheetViews>
  <sheetFormatPr defaultRowHeight="12.75" x14ac:dyDescent="0.2"/>
  <cols>
    <col min="10" max="10" width="10.85546875" customWidth="1"/>
  </cols>
  <sheetData>
    <row r="1" spans="1:18" ht="12.75" customHeight="1" x14ac:dyDescent="0.2">
      <c r="A1" s="314" t="s">
        <v>470</v>
      </c>
      <c r="B1" s="314"/>
      <c r="C1" s="314"/>
      <c r="D1" s="314"/>
      <c r="E1" s="314"/>
      <c r="F1" s="314"/>
      <c r="G1" s="314"/>
      <c r="H1" s="314"/>
      <c r="I1" s="314"/>
      <c r="J1" s="314"/>
    </row>
    <row r="2" spans="1:18" x14ac:dyDescent="0.2">
      <c r="A2" s="127"/>
      <c r="B2" s="127"/>
      <c r="C2" s="127"/>
      <c r="D2" s="127"/>
      <c r="E2" s="127"/>
      <c r="F2" s="127"/>
      <c r="G2" s="127"/>
      <c r="H2" s="127"/>
      <c r="I2" s="127"/>
      <c r="J2" s="127"/>
    </row>
    <row r="3" spans="1:18" x14ac:dyDescent="0.2">
      <c r="A3" s="315" t="s">
        <v>471</v>
      </c>
      <c r="B3" s="315"/>
      <c r="C3" s="315"/>
      <c r="D3" s="315"/>
      <c r="E3" s="315"/>
      <c r="F3" s="315"/>
      <c r="G3" s="315"/>
      <c r="H3" s="315"/>
      <c r="I3" s="315"/>
      <c r="J3" s="315"/>
    </row>
    <row r="4" spans="1:18" x14ac:dyDescent="0.2">
      <c r="A4" s="128" t="s">
        <v>472</v>
      </c>
      <c r="B4" s="128"/>
      <c r="C4" s="128"/>
      <c r="D4" s="128"/>
      <c r="E4" s="128"/>
      <c r="F4" s="128"/>
      <c r="G4" s="128"/>
      <c r="H4" s="128"/>
      <c r="I4" s="128"/>
      <c r="J4" s="128"/>
    </row>
    <row r="5" spans="1:18" x14ac:dyDescent="0.2">
      <c r="A5" s="128" t="s">
        <v>499</v>
      </c>
      <c r="B5" s="128"/>
      <c r="C5" s="128"/>
      <c r="D5" s="128"/>
      <c r="E5" s="128"/>
      <c r="F5" s="128"/>
      <c r="G5" s="128"/>
      <c r="H5" s="128"/>
      <c r="I5" s="128"/>
      <c r="J5" s="128"/>
    </row>
    <row r="6" spans="1:18" x14ac:dyDescent="0.2">
      <c r="A6" s="128"/>
      <c r="B6" s="128"/>
      <c r="C6" s="128"/>
      <c r="D6" s="128"/>
      <c r="E6" s="128"/>
      <c r="F6" s="128"/>
      <c r="G6" s="128"/>
      <c r="H6" s="128"/>
      <c r="I6" s="128"/>
      <c r="J6" s="128"/>
    </row>
    <row r="7" spans="1:18" x14ac:dyDescent="0.2">
      <c r="A7" s="128" t="s">
        <v>473</v>
      </c>
      <c r="B7" s="128"/>
      <c r="C7" s="128"/>
      <c r="D7" s="128"/>
      <c r="E7" s="128"/>
      <c r="F7" s="128"/>
      <c r="G7" s="128"/>
      <c r="H7" s="128"/>
      <c r="I7" s="128"/>
      <c r="J7" s="128"/>
    </row>
    <row r="8" spans="1:18" x14ac:dyDescent="0.2">
      <c r="A8" s="128"/>
      <c r="B8" s="129" t="s">
        <v>474</v>
      </c>
      <c r="C8" s="128"/>
      <c r="D8" s="128"/>
      <c r="E8" s="128"/>
      <c r="F8" s="128"/>
      <c r="G8" s="128"/>
      <c r="H8" s="128"/>
      <c r="I8" s="128"/>
      <c r="J8" s="128"/>
    </row>
    <row r="9" spans="1:18" x14ac:dyDescent="0.2">
      <c r="A9" s="130" t="s">
        <v>475</v>
      </c>
      <c r="B9" s="131"/>
      <c r="C9" s="132"/>
      <c r="D9" s="132"/>
      <c r="E9" s="131"/>
      <c r="F9" s="131"/>
      <c r="G9" s="131"/>
      <c r="H9" s="131"/>
      <c r="I9" s="131"/>
      <c r="J9" s="131"/>
    </row>
    <row r="10" spans="1:18" x14ac:dyDescent="0.2">
      <c r="A10" s="130"/>
      <c r="B10" s="131" t="s">
        <v>476</v>
      </c>
      <c r="C10" s="132"/>
      <c r="D10" s="132"/>
      <c r="E10" s="132"/>
      <c r="F10" s="132"/>
      <c r="G10" s="132"/>
      <c r="H10" s="131"/>
      <c r="I10" s="131"/>
      <c r="J10" s="131"/>
    </row>
    <row r="11" spans="1:18" x14ac:dyDescent="0.2">
      <c r="A11" s="130" t="s">
        <v>477</v>
      </c>
      <c r="B11" s="133"/>
      <c r="C11" s="133"/>
      <c r="D11" s="133"/>
      <c r="E11" s="133"/>
      <c r="F11" s="133"/>
      <c r="G11" s="133"/>
      <c r="H11" s="133"/>
      <c r="I11" s="133"/>
      <c r="J11" s="133"/>
    </row>
    <row r="12" spans="1:18" x14ac:dyDescent="0.2">
      <c r="A12" s="133"/>
      <c r="B12" s="133" t="s">
        <v>478</v>
      </c>
      <c r="C12" s="133"/>
      <c r="D12" s="133"/>
      <c r="E12" s="133"/>
      <c r="F12" s="133"/>
      <c r="G12" s="133"/>
      <c r="H12" s="133"/>
      <c r="I12" s="133"/>
      <c r="J12" s="133"/>
    </row>
    <row r="13" spans="1:18" x14ac:dyDescent="0.2">
      <c r="A13" s="134" t="s">
        <v>479</v>
      </c>
      <c r="B13" s="135"/>
      <c r="C13" s="133"/>
      <c r="D13" s="133"/>
      <c r="E13" s="133"/>
      <c r="F13" s="133"/>
      <c r="G13" s="133"/>
      <c r="H13" s="133"/>
      <c r="I13" s="133"/>
      <c r="J13" s="133"/>
    </row>
    <row r="14" spans="1:18" x14ac:dyDescent="0.2">
      <c r="A14" s="135"/>
      <c r="B14" s="135" t="s">
        <v>480</v>
      </c>
      <c r="C14" s="133"/>
      <c r="D14" s="133"/>
      <c r="E14" s="133"/>
      <c r="F14" s="133"/>
      <c r="G14" s="133"/>
      <c r="H14" s="133"/>
      <c r="I14" s="133"/>
      <c r="J14" s="133"/>
    </row>
    <row r="15" spans="1:18" x14ac:dyDescent="0.2">
      <c r="A15" s="135"/>
      <c r="B15" s="135" t="s">
        <v>481</v>
      </c>
      <c r="C15" s="133"/>
      <c r="D15" s="133"/>
      <c r="E15" s="133"/>
      <c r="F15" s="133"/>
      <c r="G15" s="133"/>
      <c r="H15" s="133"/>
      <c r="I15" s="133"/>
      <c r="J15" s="133"/>
      <c r="R15" s="133"/>
    </row>
    <row r="16" spans="1:18" x14ac:dyDescent="0.2">
      <c r="A16" s="130" t="s">
        <v>482</v>
      </c>
      <c r="B16" s="133"/>
      <c r="C16" s="133"/>
      <c r="D16" s="133"/>
      <c r="E16" s="133"/>
      <c r="F16" s="133"/>
      <c r="G16" s="133"/>
      <c r="H16" s="133"/>
      <c r="I16" s="133"/>
      <c r="J16" s="133"/>
      <c r="R16" s="133"/>
    </row>
    <row r="17" spans="1:27" x14ac:dyDescent="0.2">
      <c r="A17" s="133"/>
      <c r="B17" s="133" t="s">
        <v>483</v>
      </c>
      <c r="C17" s="133"/>
      <c r="D17" s="133"/>
      <c r="E17" s="133"/>
      <c r="F17" s="133"/>
      <c r="G17" s="133"/>
      <c r="H17" s="133"/>
      <c r="I17" s="133"/>
      <c r="J17" s="133"/>
      <c r="R17" s="133"/>
    </row>
    <row r="18" spans="1:27" x14ac:dyDescent="0.2">
      <c r="A18" s="130" t="s">
        <v>484</v>
      </c>
      <c r="B18" s="133"/>
      <c r="C18" s="133"/>
      <c r="D18" s="133"/>
      <c r="E18" s="133"/>
      <c r="F18" s="133"/>
      <c r="G18" s="133"/>
      <c r="H18" s="133"/>
      <c r="I18" s="133"/>
      <c r="J18" s="133"/>
      <c r="R18" s="133"/>
      <c r="S18" s="133"/>
      <c r="T18" s="133"/>
      <c r="U18" s="133"/>
      <c r="V18" s="133"/>
      <c r="W18" s="133"/>
      <c r="X18" s="133"/>
      <c r="Y18" s="133"/>
      <c r="Z18" s="133"/>
      <c r="AA18" s="133"/>
    </row>
    <row r="19" spans="1:27" x14ac:dyDescent="0.2">
      <c r="A19" s="316" t="s">
        <v>502</v>
      </c>
      <c r="B19" s="317"/>
      <c r="C19" s="317"/>
      <c r="D19" s="317"/>
      <c r="E19" s="317"/>
      <c r="F19" s="317"/>
      <c r="G19" s="317"/>
      <c r="H19" s="317"/>
      <c r="I19" s="317"/>
      <c r="J19" s="317"/>
      <c r="K19" s="317"/>
      <c r="L19" s="317"/>
      <c r="M19" s="317"/>
      <c r="R19" s="133"/>
      <c r="T19" s="133"/>
      <c r="U19" s="133"/>
      <c r="V19" s="133"/>
      <c r="W19" s="133"/>
      <c r="X19" s="133"/>
      <c r="Y19" s="133"/>
      <c r="Z19" s="133"/>
      <c r="AA19" s="133"/>
    </row>
    <row r="20" spans="1:27" x14ac:dyDescent="0.2">
      <c r="A20" s="317"/>
      <c r="B20" s="317"/>
      <c r="C20" s="317"/>
      <c r="D20" s="317"/>
      <c r="E20" s="317"/>
      <c r="F20" s="317"/>
      <c r="G20" s="317"/>
      <c r="H20" s="317"/>
      <c r="I20" s="317"/>
      <c r="J20" s="317"/>
      <c r="K20" s="317"/>
      <c r="L20" s="317"/>
      <c r="M20" s="317"/>
      <c r="R20" s="133"/>
      <c r="T20" s="133"/>
      <c r="U20" s="133"/>
      <c r="V20" s="133"/>
      <c r="W20" s="133"/>
      <c r="X20" s="133"/>
      <c r="Y20" s="133"/>
      <c r="Z20" s="133"/>
      <c r="AA20" s="133"/>
    </row>
    <row r="21" spans="1:27" x14ac:dyDescent="0.2">
      <c r="A21" s="317"/>
      <c r="B21" s="317"/>
      <c r="C21" s="317"/>
      <c r="D21" s="317"/>
      <c r="E21" s="317"/>
      <c r="F21" s="317"/>
      <c r="G21" s="317"/>
      <c r="H21" s="317"/>
      <c r="I21" s="317"/>
      <c r="J21" s="317"/>
      <c r="K21" s="317"/>
      <c r="L21" s="317"/>
      <c r="M21" s="317"/>
      <c r="R21" s="133"/>
      <c r="T21" s="133"/>
      <c r="U21" s="133"/>
      <c r="V21" s="133"/>
      <c r="W21" s="133"/>
      <c r="X21" s="133"/>
      <c r="Y21" s="133"/>
      <c r="Z21" s="133"/>
      <c r="AA21" s="133"/>
    </row>
    <row r="22" spans="1:27" x14ac:dyDescent="0.2">
      <c r="A22" s="317"/>
      <c r="B22" s="317"/>
      <c r="C22" s="317"/>
      <c r="D22" s="317"/>
      <c r="E22" s="317"/>
      <c r="F22" s="317"/>
      <c r="G22" s="317"/>
      <c r="H22" s="317"/>
      <c r="I22" s="317"/>
      <c r="J22" s="317"/>
      <c r="K22" s="317"/>
      <c r="L22" s="317"/>
      <c r="M22" s="317"/>
      <c r="R22" s="133"/>
      <c r="T22" s="133"/>
      <c r="U22" s="133"/>
      <c r="V22" s="133"/>
      <c r="W22" s="133"/>
      <c r="X22" s="133"/>
      <c r="Y22" s="133"/>
      <c r="Z22" s="133"/>
      <c r="AA22" s="133"/>
    </row>
    <row r="23" spans="1:27" x14ac:dyDescent="0.2">
      <c r="A23" s="317"/>
      <c r="B23" s="317"/>
      <c r="C23" s="317"/>
      <c r="D23" s="317"/>
      <c r="E23" s="317"/>
      <c r="F23" s="317"/>
      <c r="G23" s="317"/>
      <c r="H23" s="317"/>
      <c r="I23" s="317"/>
      <c r="J23" s="317"/>
      <c r="K23" s="317"/>
      <c r="L23" s="317"/>
      <c r="M23" s="317"/>
      <c r="R23" s="133"/>
      <c r="T23" s="133"/>
      <c r="U23" s="133"/>
      <c r="V23" s="133"/>
      <c r="W23" s="133"/>
      <c r="X23" s="133"/>
      <c r="Y23" s="133"/>
      <c r="Z23" s="133"/>
      <c r="AA23" s="133"/>
    </row>
    <row r="24" spans="1:27" x14ac:dyDescent="0.2">
      <c r="A24" s="317"/>
      <c r="B24" s="317"/>
      <c r="C24" s="317"/>
      <c r="D24" s="317"/>
      <c r="E24" s="317"/>
      <c r="F24" s="317"/>
      <c r="G24" s="317"/>
      <c r="H24" s="317"/>
      <c r="I24" s="317"/>
      <c r="J24" s="317"/>
      <c r="K24" s="317"/>
      <c r="L24" s="317"/>
      <c r="M24" s="317"/>
      <c r="R24" s="133"/>
      <c r="T24" s="133"/>
      <c r="U24" s="133"/>
      <c r="V24" s="133"/>
      <c r="W24" s="133"/>
      <c r="X24" s="133"/>
      <c r="Y24" s="133"/>
      <c r="Z24" s="133"/>
      <c r="AA24" s="133"/>
    </row>
    <row r="25" spans="1:27" ht="93" customHeight="1" x14ac:dyDescent="0.2">
      <c r="A25" s="317"/>
      <c r="B25" s="317"/>
      <c r="C25" s="317"/>
      <c r="D25" s="317"/>
      <c r="E25" s="317"/>
      <c r="F25" s="317"/>
      <c r="G25" s="317"/>
      <c r="H25" s="317"/>
      <c r="I25" s="317"/>
      <c r="J25" s="317"/>
      <c r="K25" s="317"/>
      <c r="L25" s="317"/>
      <c r="M25" s="317"/>
      <c r="R25" s="130"/>
      <c r="T25" s="133"/>
      <c r="U25" s="133"/>
      <c r="V25" s="133"/>
      <c r="W25" s="133"/>
      <c r="X25" s="133"/>
      <c r="Y25" s="133"/>
      <c r="Z25" s="133"/>
      <c r="AA25" s="133"/>
    </row>
    <row r="26" spans="1:27" x14ac:dyDescent="0.2">
      <c r="A26" s="134" t="s">
        <v>485</v>
      </c>
      <c r="B26" s="135"/>
      <c r="C26" s="135"/>
      <c r="D26" s="135"/>
      <c r="E26" s="135"/>
      <c r="F26" s="135"/>
      <c r="G26" s="135"/>
      <c r="H26" s="135"/>
      <c r="I26" s="135"/>
      <c r="J26" s="135"/>
    </row>
    <row r="27" spans="1:27" x14ac:dyDescent="0.2">
      <c r="A27" s="318" t="s">
        <v>503</v>
      </c>
      <c r="B27" s="319"/>
      <c r="C27" s="319"/>
      <c r="D27" s="319"/>
      <c r="E27" s="319"/>
      <c r="F27" s="319"/>
      <c r="G27" s="319"/>
      <c r="H27" s="319"/>
      <c r="I27" s="319"/>
      <c r="J27" s="319"/>
      <c r="K27" s="319"/>
      <c r="L27" s="319"/>
      <c r="M27" s="319"/>
      <c r="R27" s="135"/>
    </row>
    <row r="28" spans="1:27" x14ac:dyDescent="0.2">
      <c r="A28" s="319"/>
      <c r="B28" s="319"/>
      <c r="C28" s="319"/>
      <c r="D28" s="319"/>
      <c r="E28" s="319"/>
      <c r="F28" s="319"/>
      <c r="G28" s="319"/>
      <c r="H28" s="319"/>
      <c r="I28" s="319"/>
      <c r="J28" s="319"/>
      <c r="K28" s="319"/>
      <c r="L28" s="319"/>
      <c r="M28" s="319"/>
      <c r="R28" s="135"/>
    </row>
    <row r="29" spans="1:27" x14ac:dyDescent="0.2">
      <c r="A29" s="319"/>
      <c r="B29" s="319"/>
      <c r="C29" s="319"/>
      <c r="D29" s="319"/>
      <c r="E29" s="319"/>
      <c r="F29" s="319"/>
      <c r="G29" s="319"/>
      <c r="H29" s="319"/>
      <c r="I29" s="319"/>
      <c r="J29" s="319"/>
      <c r="K29" s="319"/>
      <c r="L29" s="319"/>
      <c r="M29" s="319"/>
      <c r="R29" s="135"/>
    </row>
    <row r="30" spans="1:27" x14ac:dyDescent="0.2">
      <c r="A30" s="319"/>
      <c r="B30" s="319"/>
      <c r="C30" s="319"/>
      <c r="D30" s="319"/>
      <c r="E30" s="319"/>
      <c r="F30" s="319"/>
      <c r="G30" s="319"/>
      <c r="H30" s="319"/>
      <c r="I30" s="319"/>
      <c r="J30" s="319"/>
      <c r="K30" s="319"/>
      <c r="L30" s="319"/>
      <c r="M30" s="319"/>
      <c r="R30" s="135"/>
    </row>
    <row r="31" spans="1:27" x14ac:dyDescent="0.2">
      <c r="A31" s="134" t="s">
        <v>486</v>
      </c>
      <c r="B31" s="135"/>
      <c r="C31" s="135"/>
      <c r="D31" s="135"/>
      <c r="E31" s="135"/>
      <c r="F31" s="135"/>
      <c r="G31" s="135"/>
      <c r="H31" s="135"/>
      <c r="I31" s="135"/>
      <c r="J31" s="135"/>
    </row>
    <row r="32" spans="1:27" x14ac:dyDescent="0.2">
      <c r="A32" s="318" t="s">
        <v>500</v>
      </c>
      <c r="B32" s="319"/>
      <c r="C32" s="319"/>
      <c r="D32" s="319"/>
      <c r="E32" s="319"/>
      <c r="F32" s="319"/>
      <c r="G32" s="319"/>
      <c r="H32" s="319"/>
      <c r="I32" s="319"/>
      <c r="J32" s="319"/>
      <c r="K32" s="319"/>
      <c r="L32" s="319"/>
      <c r="M32" s="319"/>
      <c r="R32" s="135"/>
    </row>
    <row r="33" spans="1:18" x14ac:dyDescent="0.2">
      <c r="A33" s="319"/>
      <c r="B33" s="319"/>
      <c r="C33" s="319"/>
      <c r="D33" s="319"/>
      <c r="E33" s="319"/>
      <c r="F33" s="319"/>
      <c r="G33" s="319"/>
      <c r="H33" s="319"/>
      <c r="I33" s="319"/>
      <c r="J33" s="319"/>
      <c r="K33" s="319"/>
      <c r="L33" s="319"/>
      <c r="M33" s="319"/>
      <c r="R33" s="135"/>
    </row>
    <row r="34" spans="1:18" ht="12.75" customHeight="1" x14ac:dyDescent="0.2">
      <c r="A34" s="319"/>
      <c r="B34" s="319"/>
      <c r="C34" s="319"/>
      <c r="D34" s="319"/>
      <c r="E34" s="319"/>
      <c r="F34" s="319"/>
      <c r="G34" s="319"/>
      <c r="H34" s="319"/>
      <c r="I34" s="319"/>
      <c r="J34" s="319"/>
      <c r="K34" s="319"/>
      <c r="L34" s="319"/>
      <c r="M34" s="319"/>
      <c r="R34" s="135"/>
    </row>
    <row r="35" spans="1:18" x14ac:dyDescent="0.2">
      <c r="A35" s="319"/>
      <c r="B35" s="319"/>
      <c r="C35" s="319"/>
      <c r="D35" s="319"/>
      <c r="E35" s="319"/>
      <c r="F35" s="319"/>
      <c r="G35" s="319"/>
      <c r="H35" s="319"/>
      <c r="I35" s="319"/>
      <c r="J35" s="319"/>
      <c r="K35" s="319"/>
      <c r="L35" s="319"/>
      <c r="M35" s="319"/>
      <c r="R35" s="135"/>
    </row>
    <row r="36" spans="1:18" x14ac:dyDescent="0.2">
      <c r="A36" s="319"/>
      <c r="B36" s="319"/>
      <c r="C36" s="319"/>
      <c r="D36" s="319"/>
      <c r="E36" s="319"/>
      <c r="F36" s="319"/>
      <c r="G36" s="319"/>
      <c r="H36" s="319"/>
      <c r="I36" s="319"/>
      <c r="J36" s="319"/>
      <c r="K36" s="319"/>
      <c r="L36" s="319"/>
      <c r="M36" s="319"/>
      <c r="R36" s="135"/>
    </row>
    <row r="37" spans="1:18" ht="27" customHeight="1" x14ac:dyDescent="0.2">
      <c r="A37" s="319"/>
      <c r="B37" s="319"/>
      <c r="C37" s="319"/>
      <c r="D37" s="319"/>
      <c r="E37" s="319"/>
      <c r="F37" s="319"/>
      <c r="G37" s="319"/>
      <c r="H37" s="319"/>
      <c r="I37" s="319"/>
      <c r="J37" s="319"/>
      <c r="K37" s="319"/>
      <c r="L37" s="319"/>
      <c r="M37" s="319"/>
      <c r="R37" s="135"/>
    </row>
    <row r="38" spans="1:18" x14ac:dyDescent="0.2">
      <c r="A38" s="136" t="s">
        <v>487</v>
      </c>
      <c r="B38" s="137"/>
      <c r="C38" s="135"/>
      <c r="D38" s="135"/>
      <c r="E38" s="135"/>
      <c r="F38" s="135"/>
      <c r="G38" s="135"/>
      <c r="H38" s="135"/>
      <c r="I38" s="135"/>
      <c r="J38" s="135"/>
    </row>
    <row r="39" spans="1:18" x14ac:dyDescent="0.2">
      <c r="A39" s="320" t="s">
        <v>504</v>
      </c>
      <c r="B39" s="321"/>
      <c r="C39" s="321"/>
      <c r="D39" s="321"/>
      <c r="E39" s="321"/>
      <c r="F39" s="321"/>
      <c r="G39" s="321"/>
      <c r="H39" s="321"/>
      <c r="I39" s="321"/>
      <c r="J39" s="321"/>
      <c r="K39" s="321"/>
      <c r="L39" s="321"/>
      <c r="M39" s="321"/>
    </row>
    <row r="40" spans="1:18" x14ac:dyDescent="0.2">
      <c r="A40" s="321"/>
      <c r="B40" s="321"/>
      <c r="C40" s="321"/>
      <c r="D40" s="321"/>
      <c r="E40" s="321"/>
      <c r="F40" s="321"/>
      <c r="G40" s="321"/>
      <c r="H40" s="321"/>
      <c r="I40" s="321"/>
      <c r="J40" s="321"/>
      <c r="K40" s="321"/>
      <c r="L40" s="321"/>
      <c r="M40" s="321"/>
    </row>
    <row r="41" spans="1:18" x14ac:dyDescent="0.2">
      <c r="A41" s="134" t="s">
        <v>488</v>
      </c>
      <c r="B41" s="135"/>
      <c r="C41" s="135"/>
      <c r="D41" s="135"/>
      <c r="E41" s="138"/>
      <c r="F41" s="135"/>
      <c r="G41" s="135"/>
      <c r="H41" s="135"/>
      <c r="I41" s="135"/>
      <c r="J41" s="135"/>
    </row>
    <row r="42" spans="1:18" x14ac:dyDescent="0.2">
      <c r="A42" s="318" t="s">
        <v>501</v>
      </c>
      <c r="B42" s="319"/>
      <c r="C42" s="319"/>
      <c r="D42" s="319"/>
      <c r="E42" s="319"/>
      <c r="F42" s="319"/>
      <c r="G42" s="319"/>
      <c r="H42" s="319"/>
      <c r="I42" s="319"/>
      <c r="J42" s="319"/>
      <c r="K42" s="319"/>
      <c r="L42" s="319"/>
      <c r="M42" s="319"/>
    </row>
    <row r="43" spans="1:18" x14ac:dyDescent="0.2">
      <c r="A43" s="319"/>
      <c r="B43" s="319"/>
      <c r="C43" s="319"/>
      <c r="D43" s="319"/>
      <c r="E43" s="319"/>
      <c r="F43" s="319"/>
      <c r="G43" s="319"/>
      <c r="H43" s="319"/>
      <c r="I43" s="319"/>
      <c r="J43" s="319"/>
      <c r="K43" s="319"/>
      <c r="L43" s="319"/>
      <c r="M43" s="319"/>
    </row>
    <row r="44" spans="1:18" x14ac:dyDescent="0.2">
      <c r="A44" s="134" t="s">
        <v>489</v>
      </c>
      <c r="B44" s="135"/>
      <c r="C44" s="135"/>
      <c r="D44" s="135"/>
      <c r="E44" s="135"/>
      <c r="F44" s="135"/>
      <c r="G44" s="135"/>
      <c r="H44" s="135"/>
      <c r="I44" s="135"/>
      <c r="J44" s="135"/>
    </row>
    <row r="45" spans="1:18" x14ac:dyDescent="0.2">
      <c r="A45" s="134"/>
      <c r="B45" s="139" t="s">
        <v>490</v>
      </c>
      <c r="C45" s="135"/>
      <c r="D45" s="135"/>
      <c r="E45" s="135"/>
      <c r="F45" s="135"/>
      <c r="G45" s="135"/>
      <c r="H45" s="135"/>
      <c r="I45" s="135"/>
      <c r="J45" s="135"/>
    </row>
    <row r="46" spans="1:18" x14ac:dyDescent="0.2">
      <c r="A46" s="134"/>
      <c r="B46" s="139" t="s">
        <v>491</v>
      </c>
      <c r="C46" s="135"/>
      <c r="D46" s="135"/>
      <c r="E46" s="135"/>
      <c r="F46" s="135"/>
      <c r="G46" s="135"/>
      <c r="H46" s="135"/>
      <c r="I46" s="135"/>
      <c r="J46" s="135"/>
    </row>
    <row r="47" spans="1:18" x14ac:dyDescent="0.2">
      <c r="A47" s="134"/>
      <c r="B47" s="139" t="s">
        <v>492</v>
      </c>
      <c r="C47" s="135"/>
      <c r="D47" s="135"/>
      <c r="E47" s="135"/>
      <c r="F47" s="135"/>
      <c r="G47" s="135"/>
      <c r="H47" s="135"/>
      <c r="I47" s="135"/>
      <c r="J47" s="135"/>
    </row>
    <row r="48" spans="1:18" x14ac:dyDescent="0.2">
      <c r="A48" s="134"/>
      <c r="B48" s="139" t="s">
        <v>493</v>
      </c>
      <c r="C48" s="135"/>
      <c r="D48" s="135"/>
      <c r="E48" s="135"/>
      <c r="F48" s="135"/>
      <c r="G48" s="135"/>
      <c r="H48" s="135"/>
      <c r="I48" s="135"/>
      <c r="J48" s="135"/>
    </row>
  </sheetData>
  <mergeCells count="7">
    <mergeCell ref="A32:M37"/>
    <mergeCell ref="A39:M40"/>
    <mergeCell ref="A42:M43"/>
    <mergeCell ref="A1:J1"/>
    <mergeCell ref="A3:J3"/>
    <mergeCell ref="A19:M25"/>
    <mergeCell ref="A27:M30"/>
  </mergeCells>
  <pageMargins left="0.7" right="0.7" top="0.75" bottom="0.75" header="0.3" footer="0.3"/>
  <pageSetup paperSize="9" scale="7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FABB3570D9B9F44ABC5FB81DC889BBA" ma:contentTypeVersion="10" ma:contentTypeDescription="Create a new document." ma:contentTypeScope="" ma:versionID="03ae654c3c4c0290ef35d95ad1d05840">
  <xsd:schema xmlns:xsd="http://www.w3.org/2001/XMLSchema" xmlns:xs="http://www.w3.org/2001/XMLSchema" xmlns:p="http://schemas.microsoft.com/office/2006/metadata/properties" xmlns:ns3="05f8d9c3-6453-47eb-b7bb-0cf1dc396092" targetNamespace="http://schemas.microsoft.com/office/2006/metadata/properties" ma:root="true" ma:fieldsID="594864412ab47324f7d711f6aa4332dc" ns3:_="">
    <xsd:import namespace="05f8d9c3-6453-47eb-b7bb-0cf1dc39609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f8d9c3-6453-47eb-b7bb-0cf1dc3960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elements/1.1/"/>
    <ds:schemaRef ds:uri="http://schemas.microsoft.com/office/2006/metadata/properties"/>
    <ds:schemaRef ds:uri="05f8d9c3-6453-47eb-b7bb-0cf1dc396092"/>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074818D5-5CD3-405D-99ED-E816E8BEBD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f8d9c3-6453-47eb-b7bb-0cf1dc3960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General data</vt:lpstr>
      <vt:lpstr>Balance sheet</vt:lpstr>
      <vt:lpstr>P&amp;L</vt:lpstr>
      <vt:lpstr>CF_D</vt:lpstr>
      <vt:lpstr>SOCE</vt:lpstr>
      <vt:lpstr>Notes</vt:lpstr>
      <vt:lpstr>'Balance sheet'!Print_Area</vt:lpstr>
      <vt:lpstr>CF_D!Print_Area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2020-07-31T07:37:40Z</cp:lastPrinted>
  <dcterms:created xsi:type="dcterms:W3CDTF">2008-10-17T11:51:54Z</dcterms:created>
  <dcterms:modified xsi:type="dcterms:W3CDTF">2020-10-30T11:04:17Z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0x0101006FABB3570D9B9F44ABC5FB81DC889BBA</vt:lpwstr>
  </property>
</Properties>
</file>