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Odjel konsolidacije i izvještavanja/KONSOLIDACIJA 2024/31 12 2024/GFI 31 12 2024  revidirani/GFI 2024 za HANFU i FINU/"/>
    </mc:Choice>
  </mc:AlternateContent>
  <xr:revisionPtr revIDLastSave="94" documentId="14_{BBC175F6-6027-48AF-8DD2-D13DCBA1F061}" xr6:coauthVersionLast="47" xr6:coauthVersionMax="47" xr10:uidLastSave="{4591C504-8FD7-40D3-B2E1-D13D1E2D91D6}"/>
  <bookViews>
    <workbookView xWindow="-120" yWindow="-120" windowWidth="29040" windowHeight="1572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3" i="24" l="1"/>
  <c r="B103" i="24"/>
  <c r="F102" i="24"/>
  <c r="F101" i="24"/>
  <c r="F100" i="24"/>
  <c r="F99" i="24"/>
  <c r="F103" i="24" s="1"/>
  <c r="D97" i="24"/>
  <c r="B97" i="24"/>
  <c r="F97" i="24" s="1"/>
  <c r="F96" i="24"/>
  <c r="F95" i="24"/>
  <c r="F94" i="24"/>
  <c r="F93" i="24"/>
  <c r="D91" i="24"/>
  <c r="B91" i="24"/>
  <c r="F91" i="24" s="1"/>
  <c r="F90" i="24"/>
  <c r="F89" i="24"/>
  <c r="D83" i="24"/>
  <c r="B83" i="24"/>
  <c r="F83" i="24" s="1"/>
  <c r="F82" i="24"/>
  <c r="F81" i="24"/>
  <c r="F80" i="24"/>
  <c r="D78" i="24"/>
  <c r="B78" i="24"/>
  <c r="F77" i="24"/>
  <c r="F76" i="24"/>
  <c r="F75" i="24"/>
  <c r="F74" i="24"/>
  <c r="F73" i="24"/>
  <c r="F72" i="24"/>
  <c r="F78" i="24" s="1"/>
  <c r="D70" i="24"/>
  <c r="F70" i="24" s="1"/>
  <c r="B70" i="24"/>
  <c r="F69" i="24"/>
  <c r="F68" i="24"/>
  <c r="F67" i="24"/>
  <c r="D65" i="24"/>
  <c r="F65" i="24" s="1"/>
  <c r="B65" i="24"/>
  <c r="F64" i="24"/>
  <c r="F63" i="24"/>
  <c r="F62" i="24"/>
  <c r="F60" i="24"/>
  <c r="D60" i="24"/>
  <c r="B60" i="24"/>
  <c r="F59" i="24"/>
  <c r="F58" i="24"/>
  <c r="E56" i="24"/>
  <c r="D56" i="24"/>
  <c r="C56" i="24"/>
  <c r="B56" i="24"/>
  <c r="F55" i="24"/>
  <c r="F54" i="24"/>
  <c r="F53" i="24"/>
  <c r="F52" i="24"/>
  <c r="F51" i="24"/>
  <c r="F50" i="24"/>
  <c r="F49" i="24"/>
  <c r="F48" i="24"/>
  <c r="F47" i="24"/>
  <c r="F56" i="24" s="1"/>
  <c r="D45" i="24"/>
  <c r="B45" i="24"/>
  <c r="F44" i="24"/>
  <c r="F43" i="24"/>
  <c r="D41" i="24"/>
  <c r="B41" i="24"/>
  <c r="F41" i="24" s="1"/>
  <c r="F40" i="24"/>
  <c r="F39" i="24"/>
  <c r="F38" i="24"/>
  <c r="F37" i="24"/>
  <c r="F36" i="24"/>
  <c r="D34" i="24"/>
  <c r="B34" i="24"/>
  <c r="F34" i="24" s="1"/>
  <c r="F33" i="24"/>
  <c r="F32" i="24"/>
  <c r="F31" i="24"/>
  <c r="F29" i="24"/>
  <c r="D29" i="24"/>
  <c r="B29" i="24"/>
  <c r="F28" i="24"/>
  <c r="F27" i="24"/>
  <c r="F26" i="24"/>
  <c r="F25" i="24"/>
  <c r="D23" i="24"/>
  <c r="B23" i="24"/>
  <c r="F23" i="24" s="1"/>
  <c r="F22" i="24"/>
  <c r="F21" i="24"/>
  <c r="F20" i="24"/>
  <c r="D18" i="24"/>
  <c r="B18" i="24"/>
  <c r="F18" i="24" s="1"/>
  <c r="F17" i="24"/>
  <c r="F16" i="24"/>
  <c r="F15" i="24"/>
  <c r="W28" i="22" l="1"/>
  <c r="W29" i="22"/>
  <c r="W27" i="22"/>
  <c r="W11" i="22"/>
  <c r="W12" i="22"/>
  <c r="W13" i="22"/>
  <c r="W14" i="22"/>
  <c r="W15" i="22"/>
  <c r="W16" i="22"/>
  <c r="W17" i="22"/>
  <c r="W18" i="22"/>
  <c r="W19" i="22"/>
  <c r="W20" i="22"/>
  <c r="W21" i="22"/>
  <c r="W22" i="22"/>
  <c r="W23" i="22"/>
  <c r="W24" i="22"/>
  <c r="W25" i="22"/>
  <c r="W26" i="22"/>
  <c r="U32" i="22"/>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W39" i="22" s="1"/>
  <c r="X34" i="22"/>
  <c r="V34" i="22"/>
  <c r="U34" i="22"/>
  <c r="T34" i="22"/>
  <c r="S34" i="22"/>
  <c r="R34" i="22"/>
  <c r="Q34" i="22"/>
  <c r="P34" i="22"/>
  <c r="O34" i="22"/>
  <c r="N34" i="22"/>
  <c r="M34" i="22"/>
  <c r="L34" i="22"/>
  <c r="K34" i="22"/>
  <c r="J34" i="22"/>
  <c r="I34" i="22"/>
  <c r="H34" i="22"/>
  <c r="X32" i="22"/>
  <c r="X33" i="22" s="1"/>
  <c r="V32" i="22"/>
  <c r="V33" i="22" s="1"/>
  <c r="U33" i="22"/>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Y28" i="22"/>
  <c r="Y27" i="22"/>
  <c r="Y26" i="22"/>
  <c r="Y25" i="22"/>
  <c r="Y24" i="22"/>
  <c r="Y23" i="22"/>
  <c r="Y22" i="22"/>
  <c r="Y21" i="22"/>
  <c r="Y20" i="22"/>
  <c r="Y19" i="22"/>
  <c r="Y18" i="22"/>
  <c r="Y17" i="22"/>
  <c r="Y16" i="22"/>
  <c r="Y15" i="22"/>
  <c r="Y14" i="22"/>
  <c r="Y12" i="22"/>
  <c r="Y11" i="22"/>
  <c r="X10" i="22"/>
  <c r="X30" i="22" s="1"/>
  <c r="V10" i="22"/>
  <c r="V30" i="22" s="1"/>
  <c r="U10" i="22"/>
  <c r="U30" i="22" s="1"/>
  <c r="T10" i="22"/>
  <c r="T30" i="22" s="1"/>
  <c r="S10" i="22"/>
  <c r="S30" i="22" s="1"/>
  <c r="R10" i="22"/>
  <c r="R30" i="22" s="1"/>
  <c r="Q10" i="22"/>
  <c r="Q30" i="22" s="1"/>
  <c r="P10" i="22"/>
  <c r="P30" i="22" s="1"/>
  <c r="O10" i="22"/>
  <c r="O30" i="22" s="1"/>
  <c r="N10" i="22"/>
  <c r="N30" i="22" s="1"/>
  <c r="Y29" i="22" s="1"/>
  <c r="M10" i="22"/>
  <c r="M30" i="22" s="1"/>
  <c r="L10" i="22"/>
  <c r="L30" i="22" s="1"/>
  <c r="K10" i="22"/>
  <c r="K30" i="22" s="1"/>
  <c r="J10" i="22"/>
  <c r="J30" i="22" s="1"/>
  <c r="I10" i="22"/>
  <c r="I30" i="22" s="1"/>
  <c r="H10" i="22"/>
  <c r="H30" i="22" s="1"/>
  <c r="W9" i="22"/>
  <c r="Y9" i="22" s="1"/>
  <c r="W8" i="22"/>
  <c r="Y8" i="22" s="1"/>
  <c r="W7" i="22"/>
  <c r="H13" i="21"/>
  <c r="H21" i="21" s="1"/>
  <c r="I97" i="19"/>
  <c r="H97" i="19"/>
  <c r="I90" i="19"/>
  <c r="H90" i="19"/>
  <c r="I117" i="18"/>
  <c r="H117" i="18"/>
  <c r="I105" i="18"/>
  <c r="H105" i="18"/>
  <c r="I98" i="18"/>
  <c r="H98" i="18"/>
  <c r="I94" i="18"/>
  <c r="H94" i="18"/>
  <c r="I91" i="18"/>
  <c r="H91" i="18"/>
  <c r="I85" i="18"/>
  <c r="H85" i="18"/>
  <c r="H78" i="18"/>
  <c r="H107" i="19" l="1"/>
  <c r="H108" i="19" s="1"/>
  <c r="I107" i="19"/>
  <c r="I108" i="19" s="1"/>
  <c r="Y63" i="22"/>
  <c r="Y34" i="22"/>
  <c r="Y61" i="22"/>
  <c r="Y62" i="22" s="1"/>
  <c r="W32" i="22"/>
  <c r="W33" i="22" s="1"/>
  <c r="W63" i="22"/>
  <c r="W34" i="22"/>
  <c r="W10" i="22"/>
  <c r="W30"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2" i="19" s="1"/>
  <c r="I44" i="18"/>
  <c r="I59" i="19"/>
  <c r="H9" i="18"/>
  <c r="I75" i="18"/>
  <c r="I133" i="18" s="1"/>
  <c r="I13" i="19"/>
  <c r="I60" i="19" s="1"/>
  <c r="H55" i="20"/>
  <c r="H36" i="21"/>
  <c r="H49" i="21"/>
  <c r="I9" i="18"/>
  <c r="H44" i="18"/>
  <c r="I24" i="20"/>
  <c r="I27" i="20" s="1"/>
  <c r="I42" i="20"/>
  <c r="I55" i="20"/>
  <c r="I36" i="21"/>
  <c r="I49" i="21"/>
  <c r="H24" i="20"/>
  <c r="H27" i="20" s="1"/>
  <c r="H42" i="20"/>
  <c r="H61" i="19" l="1"/>
  <c r="H65" i="19" s="1"/>
  <c r="I63" i="19"/>
  <c r="I72" i="18"/>
  <c r="I61" i="19"/>
  <c r="I65" i="19" s="1"/>
  <c r="I62" i="19"/>
  <c r="I57" i="20"/>
  <c r="I59" i="20" s="1"/>
  <c r="H63" i="19"/>
  <c r="I51" i="21"/>
  <c r="I53" i="21" s="1"/>
  <c r="H51" i="21"/>
  <c r="H53" i="21" s="1"/>
  <c r="H57" i="20"/>
  <c r="H59" i="20" s="1"/>
  <c r="H72" i="18"/>
  <c r="I66" i="19"/>
  <c r="H67" i="19"/>
  <c r="H89" i="19"/>
  <c r="I89" i="19"/>
  <c r="I67" i="19" l="1"/>
  <c r="H66" i="19"/>
</calcChain>
</file>

<file path=xl/sharedStrings.xml><?xml version="1.0" encoding="utf-8"?>
<sst xmlns="http://schemas.openxmlformats.org/spreadsheetml/2006/main" count="664" uniqueCount="618">
  <si>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</si>
  <si>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</si>
  <si>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</si>
  <si>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</si>
  <si>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</si>
  <si>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</si>
  <si>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</si>
  <si>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</si>
  <si>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</si>
  <si>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</si>
  <si>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</si>
  <si>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</si>
  <si>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</si>
  <si>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</si>
  <si>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</si>
  <si>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</si>
  <si>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</si>
  <si>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</si>
  <si>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</si>
  <si>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</si>
  <si>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</si>
  <si>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</si>
  <si>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</si>
  <si>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</si>
  <si>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</si>
  <si>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</si>
  <si>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</si>
  <si>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</si>
  <si>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</si>
  <si>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</si>
  <si>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</si>
  <si>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</si>
  <si>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</si>
  <si>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</si>
  <si>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</si>
  <si>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</si>
  <si>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</si>
  <si>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</si>
  <si>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</si>
  <si>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</si>
  <si>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</si>
  <si>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</si>
  <si>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</si>
  <si>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</si>
  <si>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</si>
  <si>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</si>
  <si>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</si>
  <si>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</si>
  <si>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</si>
  <si>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</si>
  <si>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</si>
  <si>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</si>
  <si>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</si>
  <si>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</si>
  <si>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</si>
  <si>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</si>
  <si>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</si>
  <si>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</si>
  <si>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</si>
  <si>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</si>
  <si>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</si>
  <si>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</si>
  <si>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</si>
  <si>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</si>
  <si>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</si>
  <si>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</si>
  <si>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</si>
  <si>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</si>
  <si>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</si>
  <si>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</si>
  <si>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</si>
  <si>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</si>
  <si>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</si>
  <si>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</si>
  <si>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</si>
  <si>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</si>
  <si>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</si>
  <si>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</si>
  <si>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</si>
  <si>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</si>
  <si>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</si>
  <si>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</si>
  <si>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</si>
  <si>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</si>
  <si>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</si>
  <si>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</si>
  <si>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</si>
  <si>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</si>
  <si>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</si>
  <si>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</si>
  <si>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</si>
  <si>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</si>
  <si>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</si>
  <si>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</si>
  <si>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</si>
  <si>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</si>
  <si>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</si>
  <si>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</si>
  <si>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</si>
  <si>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</si>
  <si>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</si>
  <si>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</si>
  <si>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</si>
  <si>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</si>
  <si>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</si>
  <si>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</si>
  <si>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</si>
  <si>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</si>
  <si>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</si>
  <si>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</si>
  <si>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</si>
  <si>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</si>
  <si>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</si>
  <si>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</si>
  <si>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</si>
  <si>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</si>
  <si>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</si>
  <si>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</si>
  <si>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</si>
  <si>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</si>
  <si>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</si>
  <si>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</si>
  <si>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</si>
  <si>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</si>
  <si>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</si>
  <si>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</si>
  <si>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</si>
  <si>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</si>
  <si>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</si>
  <si>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</si>
  <si>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</si>
  <si>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</si>
  <si>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</si>
  <si>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</si>
  <si>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</si>
  <si>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</si>
  <si>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</si>
  <si>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</si>
  <si>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</si>
  <si>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</si>
  <si>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</si>
  <si>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</si>
  <si>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</si>
  <si>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</si>
  <si>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</si>
  <si>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</si>
  <si>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</si>
  <si>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</si>
  <si>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</si>
  <si>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</si>
  <si>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</si>
  <si>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</si>
  <si>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</si>
  <si>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</si>
  <si>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</si>
  <si>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</si>
  <si>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</si>
  <si>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</si>
  <si>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</si>
  <si>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</si>
  <si>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</si>
  <si>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</si>
  <si>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</si>
  <si>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</si>
  <si>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</si>
  <si>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</si>
  <si>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</si>
  <si>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</si>
  <si>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</si>
  <si>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</si>
  <si>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</si>
  <si>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</si>
  <si>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</si>
  <si>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</si>
  <si>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</si>
  <si>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</si>
  <si>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</si>
  <si>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</si>
  <si>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</si>
  <si>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</si>
  <si>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</si>
  <si>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</si>
  <si>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</si>
  <si>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</si>
  <si>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</si>
  <si>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</si>
  <si>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</si>
  <si>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</si>
  <si>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</si>
  <si>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</si>
  <si>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</si>
  <si>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</si>
  <si>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</si>
  <si>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</si>
  <si>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</si>
  <si>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</si>
  <si>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</si>
  <si>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</si>
  <si>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</si>
  <si>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</si>
  <si>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</si>
  <si>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</si>
  <si>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</si>
  <si>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</si>
  <si>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</si>
  <si>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</si>
  <si>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</si>
  <si>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</si>
  <si>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</si>
  <si>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</si>
  <si>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</si>
  <si>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</si>
  <si>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</si>
  <si>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</si>
  <si>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</si>
  <si>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</si>
  <si>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</si>
  <si>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</si>
  <si>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</si>
  <si>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</si>
  <si>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</si>
  <si>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</si>
  <si>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</si>
  <si>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</si>
  <si>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</si>
  <si>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</si>
  <si>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</si>
  <si>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</si>
  <si>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</si>
  <si>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</si>
  <si>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</si>
  <si>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</si>
  <si>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</si>
  <si>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</si>
  <si>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</si>
  <si>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</si>
  <si>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</si>
  <si>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</si>
  <si>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</si>
  <si>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</si>
  <si>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</si>
  <si>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</si>
  <si>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</si>
  <si>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</si>
  <si>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</si>
  <si>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</si>
  <si>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</si>
  <si>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</si>
  <si>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</si>
  <si>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</si>
  <si>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</si>
  <si>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</si>
  <si>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</si>
  <si>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</si>
  <si>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</si>
  <si>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</si>
  <si>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</si>
  <si>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</si>
  <si>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</si>
  <si>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</si>
  <si>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</si>
  <si>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</si>
  <si>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</si>
  <si>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</si>
  <si>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</si>
  <si>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</si>
  <si>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</si>
  <si>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</si>
  <si>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</si>
  <si>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</si>
  <si>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</si>
  <si>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</si>
  <si>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</si>
  <si>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</si>
  <si>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</si>
  <si>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</si>
  <si>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</si>
  <si>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</si>
  <si>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</si>
  <si>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</si>
  <si>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</si>
  <si>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</si>
  <si>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</si>
  <si>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</si>
  <si>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</si>
  <si>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</si>
  <si>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</si>
  <si>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</si>
  <si>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</si>
  <si>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</si>
  <si>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</si>
  <si>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</si>
  <si>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</si>
  <si>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</si>
  <si>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</si>
  <si>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</si>
  <si>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</si>
  <si>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</si>
  <si>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</si>
  <si>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</si>
  <si>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</si>
  <si>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</si>
  <si>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</si>
  <si>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</si>
  <si>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</si>
  <si>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</si>
  <si>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</si>
  <si>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</si>
  <si>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</si>
  <si>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</si>
  <si>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</si>
  <si>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</si>
  <si>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</si>
  <si>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</si>
  <si>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</si>
  <si>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</si>
  <si>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</si>
  <si>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</si>
  <si>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</si>
  <si>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</si>
  <si>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</si>
  <si>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</si>
  <si>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</si>
  <si>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</si>
  <si>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</si>
  <si>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</si>
  <si>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</si>
  <si>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</si>
  <si>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</si>
  <si>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</si>
  <si>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</si>
  <si>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</si>
  <si>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</si>
  <si>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</si>
  <si>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</si>
  <si>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</si>
  <si>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</si>
  <si>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</si>
  <si>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</si>
  <si>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</si>
  <si>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</si>
  <si>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</si>
  <si>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</si>
  <si>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</si>
  <si>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</si>
  <si>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</si>
  <si>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</si>
  <si>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</si>
  <si>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</si>
  <si>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</si>
  <si>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</si>
  <si>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</si>
  <si>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</si>
  <si>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</si>
  <si>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</si>
  <si>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</si>
  <si>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</si>
  <si>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</si>
  <si>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</si>
  <si>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</si>
  <si>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</si>
  <si>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</si>
  <si>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</si>
  <si>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</si>
  <si>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</si>
  <si>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</si>
  <si>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</si>
  <si>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</si>
  <si>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</si>
  <si>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</si>
  <si>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</si>
  <si>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</si>
  <si>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</si>
  <si>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</si>
  <si>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</si>
  <si>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</si>
  <si>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</si>
  <si>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</si>
  <si>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</si>
  <si>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</si>
  <si>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</si>
  <si>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</si>
  <si>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</si>
  <si>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</si>
  <si>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</si>
  <si>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</si>
  <si>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</si>
  <si>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</si>
  <si>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</si>
  <si>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</si>
  <si>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</si>
  <si>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</si>
  <si>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</si>
  <si>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</si>
  <si>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</si>
  <si>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</si>
  <si>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</si>
  <si>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</si>
  <si>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</si>
  <si>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</si>
  <si>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</si>
  <si>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</si>
  <si>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</si>
  <si>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</si>
  <si>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</si>
  <si>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</si>
  <si>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</si>
  <si>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</si>
  <si>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</si>
  <si>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</si>
  <si>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</si>
  <si>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</si>
  <si>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</si>
  <si>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</si>
  <si>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</si>
  <si>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</si>
  <si>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</si>
  <si>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</si>
  <si>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</si>
  <si>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</si>
  <si>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</si>
  <si>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</si>
  <si>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</si>
  <si>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</si>
  <si>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</si>
  <si>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</si>
  <si>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</si>
  <si>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</si>
  <si>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</si>
  <si>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</si>
  <si>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</si>
  <si>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</si>
  <si>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</si>
  <si>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</si>
  <si>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</si>
  <si>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</si>
  <si>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</si>
  <si>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</si>
  <si>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</si>
  <si>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</si>
  <si>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</si>
  <si>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</si>
  <si>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</si>
  <si>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</si>
  <si>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</si>
  <si>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</si>
  <si>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</si>
  <si>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</si>
  <si>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</si>
  <si>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</si>
  <si>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</si>
  <si>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</si>
  <si>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</si>
  <si>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</si>
  <si>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</si>
  <si>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</si>
  <si>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</si>
  <si>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</si>
  <si>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</si>
  <si>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</si>
  <si>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</si>
  <si>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</si>
  <si>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</si>
  <si>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</si>
  <si>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</si>
  <si>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</si>
  <si>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</si>
  <si>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</si>
  <si>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</si>
  <si>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</si>
  <si>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</si>
  <si>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</si>
  <si>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</si>
  <si>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</si>
  <si>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</si>
  <si>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</si>
  <si>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</si>
  <si>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</si>
  <si>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</si>
  <si>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</si>
  <si>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</si>
  <si>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</si>
  <si>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</si>
  <si>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</si>
  <si>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</si>
  <si>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</si>
  <si>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</si>
  <si>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</si>
  <si>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</si>
  <si>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</si>
  <si>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</si>
  <si>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</si>
  <si>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03282635</t>
  </si>
  <si>
    <t>HR</t>
  </si>
  <si>
    <t>080040936</t>
  </si>
  <si>
    <t>45050126417</t>
  </si>
  <si>
    <t>74780000HOSHMRAWOI15</t>
  </si>
  <si>
    <t>501</t>
  </si>
  <si>
    <t>KONČAR - Electrical Industry Inc. For manufacturing and services</t>
  </si>
  <si>
    <t>Submitter: KONČAR - Electrical Industry Inc. For manufacturing and services</t>
  </si>
  <si>
    <t>ZAGREB</t>
  </si>
  <si>
    <t>FALLEROVO ŠETALIŠTE 22</t>
  </si>
  <si>
    <t>koncar.finance@koncar.hr</t>
  </si>
  <si>
    <t>www.koncar.hr</t>
  </si>
  <si>
    <t>KD</t>
  </si>
  <si>
    <t>RD</t>
  </si>
  <si>
    <t>Zagreb</t>
  </si>
  <si>
    <t>KONČAR -Electrical Engineering Institute Ltd. for research, development and services</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</si>
  <si>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</si>
  <si>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</si>
  <si>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</si>
  <si>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</si>
  <si>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</si>
  <si>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</si>
  <si>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</si>
  <si>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</si>
  <si>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</si>
  <si>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Digital Ltd. for digital services</t>
  </si>
  <si>
    <t>KONČAR  - Transformer tanks Ltd.</t>
  </si>
  <si>
    <t>No</t>
  </si>
  <si>
    <t>Marina Markušić</t>
  </si>
  <si>
    <t>01 3667175</t>
  </si>
  <si>
    <t>marina.markusic@koncar.hr</t>
  </si>
  <si>
    <t>KPMG Croatia Ltd.</t>
  </si>
  <si>
    <t>Igor Gošek</t>
  </si>
  <si>
    <t>Energy Park Pometeno brdo Ltd. for production</t>
  </si>
  <si>
    <t>TELENERG-ENGINEERING Llc. for design and manufacturing</t>
  </si>
  <si>
    <t>INK PROJECT Ltd. for construction and services</t>
  </si>
  <si>
    <t>KONČAR - Hydro Turbine Ltd.</t>
  </si>
  <si>
    <t>Dalekovod jsc</t>
  </si>
  <si>
    <t>balance as at 31.12.2024</t>
  </si>
  <si>
    <t>for the period 01.01.2024 to 31.12.2024</t>
  </si>
  <si>
    <t>for the period 01.01.2024 . to 31.12.2024.</t>
  </si>
  <si>
    <t>NOTES TO THE ANNUAL FINANCIAL STATEMENTS - GFI</t>
  </si>
  <si>
    <t>Name od the issuer: KONČAR Inc.</t>
  </si>
  <si>
    <t>Personal identification number (OIB): 45050126417</t>
  </si>
  <si>
    <t>Difference between the GFI pod form 
and presented consolidated financial
statements</t>
  </si>
  <si>
    <t>STATEMENT OF FINANCIAL POSITION</t>
  </si>
  <si>
    <t xml:space="preserve"> GFI POD  </t>
  </si>
  <si>
    <t>IFRS</t>
  </si>
  <si>
    <t>Difference</t>
  </si>
  <si>
    <t>Explanation</t>
  </si>
  <si>
    <t>(in 000´EUR)</t>
  </si>
  <si>
    <t>Intangible assets (AOP 003)</t>
  </si>
  <si>
    <t>Goodwill is disclosed in the IFRS statement as a separate category, while in the GFI-POD form it is included in intangible assets.</t>
  </si>
  <si>
    <t>Intangible assets (Note 13)</t>
  </si>
  <si>
    <t>Goodwill (Note 12)</t>
  </si>
  <si>
    <t>Total</t>
  </si>
  <si>
    <t>Advance payments for purchase of intangible assets (AOP 007)</t>
  </si>
  <si>
    <t>Advance payments and intangible assets in preparation are disclosed in the IFRS statement as a single category, while in the GFI POD form they are disclosed as separate categories.</t>
  </si>
  <si>
    <t>Intangible assets in preparation (AOP 008)</t>
  </si>
  <si>
    <t>Assets in preparation and advance payments (Note 13)</t>
  </si>
  <si>
    <t>Ukupno</t>
  </si>
  <si>
    <t>Tangible assets (AOP 010)</t>
  </si>
  <si>
    <t>Investment properties and right-of-use assets are disclosed in the IFRS statement as separate items in accordance with the requirements of IAS 40 and IFRS 16.</t>
  </si>
  <si>
    <t>Property, plant and equipment (Note 14)</t>
  </si>
  <si>
    <t>Investment property (note 15)</t>
  </si>
  <si>
    <t>Right-of-use assets</t>
  </si>
  <si>
    <t>Advance payments for purchase of tangible assets (AOP 016)</t>
  </si>
  <si>
    <t>Advance payments and assets under construction are disclosed in the IFRS statement as a single category, while in the GFI POD form they are disclosed as separate categories.</t>
  </si>
  <si>
    <t>Tangible assets in preparation (AOP 017)</t>
  </si>
  <si>
    <t>Assets under construction and advance payments (Note 14)</t>
  </si>
  <si>
    <t>Non-current financial assets (AOP 020)</t>
  </si>
  <si>
    <t>Non-current financial assets are disclosed in the IFRS statement under investments in associates accounted for using the equity method and other investments, while the difference of EUR 6,921 thousand pertaining to loans granted, deposits and alike is disclosed as non-current financial assets in the GFI forms and under financial assets at amortized cost in the IFRS statement. Receivables disclosed in the GFI form are included under financial assets at amortized cost in the IFRS statement.</t>
  </si>
  <si>
    <t>Receivables (AOP 031)</t>
  </si>
  <si>
    <t>Investments in associates accounted for using the equity method (Note 16)</t>
  </si>
  <si>
    <t>Financial assets at amortised cost (Note 18)</t>
  </si>
  <si>
    <t>Other investments (Note 17)</t>
  </si>
  <si>
    <t>Non-current assets held for sale (AOP 044)</t>
  </si>
  <si>
    <t>Under IFRS 5, non-current tangible assets are recognised in the statement of financial position as a separate, standalone item, whereas in the GFI POD form they are recognised under inventories.</t>
  </si>
  <si>
    <t>Non-current assets held for sale (Note 25)</t>
  </si>
  <si>
    <t>-</t>
  </si>
  <si>
    <t>Inventories AOP (038)</t>
  </si>
  <si>
    <t xml:space="preserve">Receivables recognised by the measure of progress in accordance with IFRS 15 are recognised as contract assets, while the same item is recognised as trade receivables in the GFI POD form.
Amounts included under receivables and prepaid expenses and accrued income in the GFI form are recognised in the IFRS statement under financial assets at amortized cost, receivables for prepaid income tax and contract assets.
Loans given in the amount of EUR 466 thousand are included in the GFI form under current financial assets, while in the IFRS statement they are recognised under l financial assets at amortized cost.
</t>
  </si>
  <si>
    <t>Receivables AOP (046)</t>
  </si>
  <si>
    <t>Prepaid expenses and accrued income (AOP 064)</t>
  </si>
  <si>
    <t>Inventory (Note 19)</t>
  </si>
  <si>
    <t>Financial assets at amortized cost (Note 20)</t>
  </si>
  <si>
    <t>Other assets (Note 21)</t>
  </si>
  <si>
    <t>Contract assets (Note 22)</t>
  </si>
  <si>
    <t>Prepaid income tax</t>
  </si>
  <si>
    <t>Current financial assets (AOP 053)</t>
  </si>
  <si>
    <t>Loans given in the amount of EUR 466 thousand are included in the GFI form under current financial assets, while in the IFRS statement they are recognised under financial assets at amortized cost.</t>
  </si>
  <si>
    <t>Current financial assets</t>
  </si>
  <si>
    <t>Retained earnings or accumulated loss (AOP 083)</t>
  </si>
  <si>
    <t>Retained earnings and profit for the year are recognised in the GFI form separately, while in the IFRS statement they are recognised under retained earnings.</t>
  </si>
  <si>
    <t>Profit or loss for the year (AOP 086)</t>
  </si>
  <si>
    <t>Retained earnings</t>
  </si>
  <si>
    <t>Provisions (AOP 090)</t>
  </si>
  <si>
    <t>Provisions and non-current liabilities are recognised in the GFI form as separate categories, while in the IFRS statement they are recognised under non-current liabilities.</t>
  </si>
  <si>
    <t>Non-current liabilities (AOP 097)</t>
  </si>
  <si>
    <t>Non-current liabilities</t>
  </si>
  <si>
    <t>Liabilities toward banks and other financial institutions (AOP 103)</t>
  </si>
  <si>
    <t xml:space="preserve">
The Group recognised long-term loan liabilities and liabilities towards banks under borrowings, while in the GFI POD
form, they are recognised under liabilities toward banks and other financial institutions and other non-current liabilities.
Long-term loan liabilities are recognised in the GFI form under other financial liabilities.</t>
  </si>
  <si>
    <t>Liabilities for securities (AOP106)</t>
  </si>
  <si>
    <t>Other non-current liabilities (AOP 107)</t>
  </si>
  <si>
    <t>Borrowings (Note 29)</t>
  </si>
  <si>
    <t>Other financial liabilities</t>
  </si>
  <si>
    <t>Other non-current liabilities (Note 30)</t>
  </si>
  <si>
    <t>Current liabilities (AOP 109)</t>
  </si>
  <si>
    <t>GFI form includes a separate category for accrued expenses and deferred income, while in the IFRS statement they are recognised under current provisions, depending on the category for which they meet the recognition criteria.
In accordance with IFRS 15, contract liability from contracts with customers and contract liability – advances received from customers are recognised under contract liabilities, while in the GFI POD form they are recognised under advances received/accrued expenses and deferred income. In addition, current provisions are recognised as a separate item in the IFRS statement, while in the GFI POD form they are recognised under accrued expenses and deferred income. Items under trade payables and other liabilities classified in the GFI form in accordance with corresponding categories are recognised in aggregate in the IFRS statement.</t>
  </si>
  <si>
    <t>Deferred income and accrued expenses (AOP 124)</t>
  </si>
  <si>
    <t>Current liabilities</t>
  </si>
  <si>
    <t>STATEMENT OF PROFIT AND LOSS</t>
  </si>
  <si>
    <t>Staff costs (AOP 013)</t>
  </si>
  <si>
    <t>In the IFRS statement, staff costs also include employee benefits recognised in the GFI form under other costs.</t>
  </si>
  <si>
    <t>Staff costs (Note 6)</t>
  </si>
  <si>
    <t>Other costs (AOP 018)</t>
  </si>
  <si>
    <t>In the IFRS statement, staff costs also include employee benefits recognised in the GFI form under other costs.
Other operating expenses recognised in the GFI form as a separate category are recognised under other operating costs in the IFRS statement.</t>
  </si>
  <si>
    <t>Other operating expenses (AOP 029)</t>
  </si>
  <si>
    <t>Provision (AOP 028)</t>
  </si>
  <si>
    <t>Other operating expenses (Note 8)</t>
  </si>
  <si>
    <t>Share in profit from investments in associatesaccounted for using the equity method (Note 16)</t>
  </si>
  <si>
    <t>Shares in profit/loss from associates and share in profit/loss of joint ventures are recognised in the GFI form under separate categories, while in the IFRS statement they are recognised under a single category.</t>
  </si>
  <si>
    <t>Share in profit of associates (AOP 049)</t>
  </si>
  <si>
    <t>Share in profit of joint ventures (AOP 050)</t>
  </si>
  <si>
    <t>Share in loss of joint ventures (AOP 052)</t>
  </si>
  <si>
    <t>Reporting period: 1 January 2024 - 31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</si>
</sst>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000"/>
    <numFmt numFmtId="165" formatCode="00"/>
    <numFmt numFmtId="166" formatCode="#,##0;\(#,##0\);\-"/>
    <numFmt numFmtId="167" formatCode="_-* #,##0_-;\-* #,##0_-;_-* &quot;-&quot;??_-;_-@_-"/>
    <numFmt numFmtId="168" formatCode="_(* #,##0_);_(* \(#,##0\);_(* &quot;-&quot;_);_(@_)"/>
  </numFmts>
  <fonts count="53"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charset val="238"/>
    </font>
    <font>
      <b/>
      <sz val="10"/>
      <color theme="1"/>
      <name val="Arial"/>
      <family val="2"/>
      <charset val="238"/>
    </font>
    <font>
      <b/>
      <i/>
      <sz val="8.5"/>
      <color rgb="FF000000"/>
      <name val="Arial"/>
      <family val="2"/>
      <charset val="238"/>
    </font>
    <font>
      <b/>
      <sz val="8.5"/>
      <color rgb="FF000000"/>
      <name val="Arial"/>
      <family val="2"/>
      <charset val="238"/>
    </font>
    <font>
      <sz val="8.5"/>
      <color rgb="FF000000"/>
      <name val="Arial"/>
      <family val="2"/>
      <charset val="238"/>
    </font>
    <font>
      <b/>
      <i/>
      <sz val="9"/>
      <color rgb="FF000000"/>
      <name val="Arial"/>
      <family val="2"/>
      <charset val="238"/>
    </font>
    <font>
      <sz val="9"/>
      <color rgb="FF000000"/>
      <name val="Arial"/>
      <family val="2"/>
      <charset val="238"/>
    </font>
    <font>
      <sz val="10"/>
      <name val="Arial CE"/>
    </font>
    <font>
      <b/>
      <sz val="9"/>
      <color rgb="FF00000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theme="0"/>
        <bgColor rgb="FF000000"/>
      </patternFill>
    </fill>
    <fill>
      <patternFill patternType="solid">
        <fgColor theme="2" tint="-9.9978637043366805E-2"/>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4" fillId="0" borderId="0"/>
    <xf numFmtId="43" fontId="44" fillId="0" borderId="0" applyFont="0" applyFill="0" applyBorder="0" applyAlignment="0" applyProtection="0"/>
    <xf numFmtId="0" fontId="51" fillId="0" borderId="0"/>
    <xf numFmtId="0" fontId="1" fillId="0" borderId="0"/>
  </cellStyleXfs>
  <cellXfs count="425">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0" fontId="26" fillId="10" borderId="0" xfId="0" applyFont="1" applyFill="1"/>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3" fontId="21" fillId="0" borderId="44" xfId="0" applyNumberFormat="1" applyFont="1" applyBorder="1" applyAlignment="1" applyProtection="1">
      <alignment vertical="center" shrinkToFit="1"/>
      <protection locked="0"/>
    </xf>
    <xf numFmtId="3" fontId="21" fillId="9" borderId="44" xfId="0" applyNumberFormat="1" applyFont="1" applyFill="1" applyBorder="1" applyAlignment="1" applyProtection="1">
      <alignment vertical="center" shrinkToFit="1"/>
      <protection locked="0"/>
    </xf>
    <xf numFmtId="3" fontId="4" fillId="8" borderId="44" xfId="0" applyNumberFormat="1" applyFont="1" applyFill="1" applyBorder="1" applyAlignment="1" applyProtection="1">
      <alignment vertical="center" shrinkToFit="1"/>
      <protection locked="0"/>
    </xf>
    <xf numFmtId="3" fontId="21" fillId="9" borderId="45" xfId="0" applyNumberFormat="1" applyFont="1" applyFill="1" applyBorder="1" applyAlignment="1" applyProtection="1">
      <alignment vertical="center" shrinkToFit="1"/>
      <protection locked="0"/>
    </xf>
    <xf numFmtId="0" fontId="5" fillId="15" borderId="50" xfId="0" applyFont="1" applyFill="1" applyBorder="1" applyAlignment="1" applyProtection="1">
      <alignment horizontal="center" vertical="center"/>
      <protection locked="0"/>
    </xf>
    <xf numFmtId="0" fontId="26" fillId="10" borderId="47" xfId="4" applyFont="1" applyFill="1" applyBorder="1" applyAlignment="1" applyProtection="1">
      <alignment vertical="top"/>
      <protection locked="0"/>
    </xf>
    <xf numFmtId="0" fontId="26" fillId="10" borderId="0" xfId="4" applyFont="1" applyFill="1" applyAlignment="1" applyProtection="1">
      <alignment vertical="top"/>
      <protection locked="0"/>
    </xf>
    <xf numFmtId="0" fontId="26" fillId="10" borderId="0" xfId="4" applyFont="1" applyFill="1" applyProtection="1">
      <protection locked="0"/>
    </xf>
    <xf numFmtId="0" fontId="26" fillId="10" borderId="48" xfId="4" applyFont="1" applyFill="1" applyBorder="1" applyProtection="1">
      <protection locked="0"/>
    </xf>
    <xf numFmtId="0" fontId="5" fillId="10" borderId="47" xfId="0" applyFont="1" applyFill="1" applyBorder="1" applyAlignment="1" applyProtection="1">
      <alignment horizontal="right" vertical="center"/>
      <protection locked="0"/>
    </xf>
    <xf numFmtId="0" fontId="5" fillId="10" borderId="0" xfId="0" applyFont="1" applyFill="1" applyAlignment="1" applyProtection="1">
      <alignment horizontal="right" vertical="center"/>
      <protection locked="0"/>
    </xf>
    <xf numFmtId="0" fontId="5" fillId="10" borderId="48" xfId="0" applyFont="1" applyFill="1" applyBorder="1" applyAlignment="1" applyProtection="1">
      <alignment horizontal="center" vertical="center"/>
      <protection locked="0"/>
    </xf>
    <xf numFmtId="3" fontId="12" fillId="0" borderId="0" xfId="3" applyNumberFormat="1" applyProtection="1">
      <protection locked="0"/>
    </xf>
    <xf numFmtId="0" fontId="5" fillId="15" borderId="3" xfId="0" applyFont="1" applyFill="1" applyBorder="1" applyAlignment="1" applyProtection="1">
      <alignment horizontal="left" vertical="center"/>
      <protection locked="0"/>
    </xf>
    <xf numFmtId="0" fontId="5" fillId="15" borderId="2" xfId="0" applyFont="1" applyFill="1" applyBorder="1" applyAlignment="1" applyProtection="1">
      <alignment horizontal="left" vertical="center"/>
      <protection locked="0"/>
    </xf>
    <xf numFmtId="0" fontId="5" fillId="15" borderId="4" xfId="0" applyFont="1" applyFill="1" applyBorder="1" applyAlignment="1" applyProtection="1">
      <alignment horizontal="left" vertical="center"/>
      <protection locked="0"/>
    </xf>
    <xf numFmtId="0" fontId="5" fillId="15" borderId="3" xfId="0" applyFont="1" applyFill="1" applyBorder="1" applyAlignment="1" applyProtection="1">
      <alignment horizontal="right" vertical="center"/>
      <protection locked="0"/>
    </xf>
    <xf numFmtId="0" fontId="5" fillId="15" borderId="2" xfId="0" applyFont="1" applyFill="1" applyBorder="1" applyAlignment="1" applyProtection="1">
      <alignment horizontal="right" vertical="center"/>
      <protection locked="0"/>
    </xf>
    <xf numFmtId="0" fontId="5" fillId="15" borderId="4" xfId="0" applyFont="1" applyFill="1" applyBorder="1" applyAlignment="1" applyProtection="1">
      <alignment horizontal="right" vertical="center"/>
      <protection locked="0"/>
    </xf>
    <xf numFmtId="0" fontId="26" fillId="10" borderId="0" xfId="4" applyFont="1" applyFill="1" applyProtection="1">
      <protection locked="0"/>
    </xf>
    <xf numFmtId="0" fontId="26" fillId="10" borderId="0" xfId="4" applyFont="1" applyFill="1" applyAlignment="1" applyProtection="1">
      <alignment vertical="top"/>
      <protection locked="0"/>
    </xf>
    <xf numFmtId="0" fontId="5" fillId="15" borderId="3" xfId="0" applyFont="1" applyFill="1" applyBorder="1" applyAlignment="1" applyProtection="1">
      <alignment vertical="center"/>
      <protection locked="0"/>
    </xf>
    <xf numFmtId="0" fontId="5" fillId="15" borderId="2" xfId="0" applyFont="1" applyFill="1" applyBorder="1" applyAlignment="1" applyProtection="1">
      <alignment vertical="center"/>
      <protection locked="0"/>
    </xf>
    <xf numFmtId="0" fontId="5" fillId="15" borderId="4" xfId="0" applyFont="1" applyFill="1" applyBorder="1" applyAlignment="1" applyProtection="1">
      <alignment vertical="center"/>
      <protection locked="0"/>
    </xf>
    <xf numFmtId="0" fontId="26" fillId="10" borderId="0" xfId="0" applyFont="1" applyFill="1" applyAlignment="1">
      <alignment vertical="top"/>
    </xf>
    <xf numFmtId="0" fontId="26" fillId="10" borderId="0" xfId="0" applyFont="1" applyFill="1"/>
    <xf numFmtId="0" fontId="6" fillId="10" borderId="1" xfId="0" applyFont="1" applyFill="1" applyBorder="1" applyAlignment="1">
      <alignment horizontal="left" vertical="center" wrapText="1"/>
    </xf>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6" fillId="10" borderId="47" xfId="0" applyFont="1" applyFill="1" applyBorder="1" applyAlignment="1">
      <alignment horizontal="center" vertical="center"/>
    </xf>
    <xf numFmtId="0" fontId="6" fillId="10" borderId="0" xfId="0" applyFont="1" applyFill="1" applyAlignment="1">
      <alignment horizontal="center" vertical="center"/>
    </xf>
    <xf numFmtId="0" fontId="26" fillId="10" borderId="0" xfId="0" applyFont="1" applyFill="1" applyProtection="1">
      <protection locked="0"/>
    </xf>
    <xf numFmtId="0" fontId="26" fillId="10" borderId="0" xfId="0" applyFont="1" applyFill="1" applyAlignment="1">
      <alignment vertical="top"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0" fontId="27" fillId="10" borderId="0" xfId="0" applyFont="1" applyFill="1" applyAlignment="1">
      <alignment vertical="center"/>
    </xf>
    <xf numFmtId="0" fontId="32" fillId="10" borderId="0" xfId="0" applyFont="1" applyFill="1" applyAlignment="1">
      <alignment vertical="center"/>
    </xf>
    <xf numFmtId="0" fontId="32" fillId="10" borderId="48" xfId="0" applyFont="1" applyFill="1" applyBorder="1" applyAlignment="1">
      <alignment vertical="center"/>
    </xf>
    <xf numFmtId="0" fontId="6" fillId="10" borderId="0" xfId="0" applyFont="1" applyFill="1" applyAlignment="1">
      <alignment vertical="center"/>
    </xf>
    <xf numFmtId="0" fontId="26" fillId="11" borderId="3" xfId="0" applyFont="1"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8" xfId="0" applyFont="1" applyFill="1" applyBorder="1" applyAlignment="1">
      <alignment horizontal="right" vertical="center" wrapText="1"/>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27" fillId="10" borderId="47" xfId="0" applyFont="1" applyFill="1" applyBorder="1" applyAlignment="1">
      <alignment vertical="center"/>
    </xf>
    <xf numFmtId="0" fontId="26" fillId="10" borderId="47" xfId="0" applyFont="1" applyFill="1" applyBorder="1" applyAlignment="1">
      <alignment wrapText="1"/>
    </xf>
    <xf numFmtId="0" fontId="26" fillId="10" borderId="0" xfId="0" applyFont="1" applyFill="1" applyAlignment="1">
      <alignment wrapText="1"/>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48" xfId="0" applyFont="1" applyFill="1" applyBorder="1" applyAlignment="1">
      <alignment horizontal="center" vertical="center"/>
    </xf>
    <xf numFmtId="0" fontId="6" fillId="0" borderId="15" xfId="0" applyFont="1" applyBorder="1" applyAlignment="1">
      <alignment horizontal="left" vertical="center"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6" fillId="9" borderId="15" xfId="0" applyFont="1" applyFill="1" applyBorder="1" applyAlignment="1">
      <alignment horizontal="left" vertical="center" wrapText="1" indent="1"/>
    </xf>
    <xf numFmtId="0" fontId="6" fillId="0" borderId="15" xfId="0" applyFont="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6" fillId="9" borderId="16" xfId="0" applyFont="1" applyFill="1" applyBorder="1" applyAlignment="1">
      <alignment horizontal="left" vertical="center" wrapText="1" indent="1"/>
    </xf>
    <xf numFmtId="0" fontId="13" fillId="4" borderId="14" xfId="0" applyFont="1" applyFill="1" applyBorder="1" applyAlignment="1">
      <alignmen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5" fillId="9" borderId="16" xfId="0" applyFont="1" applyFill="1" applyBorder="1" applyAlignment="1">
      <alignment horizontal="left" vertical="center" wrapText="1"/>
    </xf>
    <xf numFmtId="0" fontId="6" fillId="10" borderId="15" xfId="0" applyFont="1" applyFill="1" applyBorder="1" applyAlignment="1">
      <alignment horizontal="left" vertical="center" wrapText="1" indent="1"/>
    </xf>
    <xf numFmtId="0" fontId="39"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0" fillId="0" borderId="0" xfId="0" applyAlignment="1">
      <alignment horizontal="center" wrapTex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7" fillId="2" borderId="5" xfId="3" applyFont="1" applyFill="1" applyBorder="1" applyAlignment="1" applyProtection="1">
      <alignment vertical="center" wrapText="1"/>
      <protection locked="0"/>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0" fillId="0" borderId="2" xfId="0" applyBorder="1" applyAlignment="1">
      <alignment horizontal="right"/>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6" fillId="0" borderId="33" xfId="0" applyFont="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0" borderId="33" xfId="0" applyFont="1" applyBorder="1" applyAlignment="1">
      <alignment horizontal="left" vertical="center" wrapText="1" inden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17"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18"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6" xfId="0" applyFont="1" applyBorder="1"/>
    <xf numFmtId="0" fontId="7" fillId="16" borderId="0" xfId="5" applyFont="1" applyFill="1" applyAlignment="1">
      <alignment horizontal="left"/>
    </xf>
    <xf numFmtId="0" fontId="44" fillId="10" borderId="0" xfId="5" applyFill="1"/>
    <xf numFmtId="0" fontId="3" fillId="16" borderId="0" xfId="5" applyFont="1" applyFill="1"/>
    <xf numFmtId="0" fontId="7" fillId="16" borderId="0" xfId="5" applyFont="1" applyFill="1"/>
    <xf numFmtId="0" fontId="3" fillId="16" borderId="0" xfId="5" applyFont="1" applyFill="1" applyAlignment="1">
      <alignment vertical="top"/>
    </xf>
    <xf numFmtId="0" fontId="45" fillId="16" borderId="0" xfId="5" applyFont="1" applyFill="1" applyAlignment="1">
      <alignment horizontal="left" vertical="center"/>
    </xf>
    <xf numFmtId="0" fontId="46" fillId="10" borderId="0" xfId="0" applyFont="1" applyFill="1" applyAlignment="1">
      <alignment vertical="center"/>
    </xf>
    <xf numFmtId="166" fontId="47" fillId="10" borderId="0" xfId="0" applyNumberFormat="1" applyFont="1" applyFill="1" applyAlignment="1">
      <alignment horizontal="right" vertical="center"/>
    </xf>
    <xf numFmtId="0" fontId="47" fillId="10" borderId="0" xfId="0" applyFont="1" applyFill="1" applyAlignment="1">
      <alignment horizontal="center" vertical="center"/>
    </xf>
    <xf numFmtId="0" fontId="46" fillId="10" borderId="52" xfId="0" applyFont="1" applyFill="1" applyBorder="1" applyAlignment="1">
      <alignment vertical="center"/>
    </xf>
    <xf numFmtId="166" fontId="48" fillId="10" borderId="52" xfId="0" applyNumberFormat="1" applyFont="1" applyFill="1" applyBorder="1" applyAlignment="1">
      <alignment horizontal="right" vertical="center"/>
    </xf>
    <xf numFmtId="0" fontId="48" fillId="10" borderId="52" xfId="0" applyFont="1" applyFill="1" applyBorder="1" applyAlignment="1">
      <alignment vertical="center"/>
    </xf>
    <xf numFmtId="0" fontId="49" fillId="16" borderId="0" xfId="5" applyFont="1" applyFill="1"/>
    <xf numFmtId="43" fontId="50" fillId="16" borderId="0" xfId="6" applyFont="1" applyFill="1" applyBorder="1"/>
    <xf numFmtId="0" fontId="50" fillId="16" borderId="0" xfId="5" applyFont="1" applyFill="1" applyAlignment="1">
      <alignment horizontal="left"/>
    </xf>
    <xf numFmtId="0" fontId="50" fillId="16" borderId="0" xfId="5" applyFont="1" applyFill="1"/>
    <xf numFmtId="167" fontId="50" fillId="16" borderId="0" xfId="6" applyNumberFormat="1" applyFont="1" applyFill="1" applyBorder="1"/>
    <xf numFmtId="168" fontId="6" fillId="16" borderId="0" xfId="7" applyNumberFormat="1" applyFont="1" applyFill="1" applyAlignment="1" applyProtection="1">
      <alignment wrapText="1"/>
      <protection locked="0"/>
    </xf>
    <xf numFmtId="0" fontId="50" fillId="16" borderId="0" xfId="5" applyFont="1" applyFill="1" applyAlignment="1">
      <alignment horizontal="left" wrapText="1"/>
    </xf>
    <xf numFmtId="0" fontId="50" fillId="16" borderId="2" xfId="5" applyFont="1" applyFill="1" applyBorder="1"/>
    <xf numFmtId="43" fontId="50" fillId="16" borderId="2" xfId="6" applyFont="1" applyFill="1" applyBorder="1"/>
    <xf numFmtId="167" fontId="50" fillId="16" borderId="2" xfId="6" applyNumberFormat="1" applyFont="1" applyFill="1" applyBorder="1"/>
    <xf numFmtId="168" fontId="6" fillId="16" borderId="2" xfId="7" applyNumberFormat="1" applyFont="1" applyFill="1" applyBorder="1" applyAlignment="1" applyProtection="1">
      <alignment wrapText="1"/>
      <protection locked="0"/>
    </xf>
    <xf numFmtId="0" fontId="50" fillId="16" borderId="2" xfId="5" applyFont="1" applyFill="1" applyBorder="1" applyAlignment="1">
      <alignment horizontal="left" wrapText="1"/>
    </xf>
    <xf numFmtId="0" fontId="49" fillId="16" borderId="1" xfId="5" applyFont="1" applyFill="1" applyBorder="1" applyAlignment="1">
      <alignment horizontal="left"/>
    </xf>
    <xf numFmtId="0" fontId="49" fillId="16" borderId="0" xfId="5" applyFont="1" applyFill="1" applyAlignment="1">
      <alignment horizontal="left"/>
    </xf>
    <xf numFmtId="0" fontId="48" fillId="10" borderId="0" xfId="0" applyFont="1" applyFill="1" applyAlignment="1">
      <alignment vertical="center"/>
    </xf>
    <xf numFmtId="0" fontId="50" fillId="16" borderId="0" xfId="5" applyFont="1" applyFill="1" applyAlignment="1">
      <alignment horizontal="left" vertical="center" wrapText="1"/>
    </xf>
    <xf numFmtId="168" fontId="6" fillId="16" borderId="52" xfId="7" applyNumberFormat="1" applyFont="1" applyFill="1" applyBorder="1" applyAlignment="1" applyProtection="1">
      <alignment wrapText="1"/>
      <protection locked="0"/>
    </xf>
    <xf numFmtId="43" fontId="50" fillId="16" borderId="52" xfId="6" applyFont="1" applyFill="1" applyBorder="1"/>
    <xf numFmtId="167" fontId="50" fillId="16" borderId="52" xfId="6" applyNumberFormat="1" applyFont="1" applyFill="1" applyBorder="1"/>
    <xf numFmtId="0" fontId="50" fillId="16" borderId="52" xfId="5" applyFont="1" applyFill="1" applyBorder="1" applyAlignment="1">
      <alignment horizontal="left" vertical="center" wrapText="1"/>
    </xf>
    <xf numFmtId="3" fontId="50" fillId="16" borderId="0" xfId="8" applyNumberFormat="1" applyFont="1" applyFill="1" applyAlignment="1">
      <alignment horizontal="right" vertical="center"/>
    </xf>
    <xf numFmtId="0" fontId="50" fillId="16" borderId="2" xfId="5" applyFont="1" applyFill="1" applyBorder="1" applyAlignment="1">
      <alignment horizontal="left" vertical="center" wrapText="1"/>
    </xf>
    <xf numFmtId="168" fontId="19" fillId="16" borderId="1" xfId="7" applyNumberFormat="1" applyFont="1" applyFill="1" applyBorder="1" applyAlignment="1" applyProtection="1">
      <alignment wrapText="1"/>
      <protection locked="0"/>
    </xf>
    <xf numFmtId="168" fontId="19" fillId="16" borderId="0" xfId="7" applyNumberFormat="1" applyFont="1" applyFill="1" applyAlignment="1" applyProtection="1">
      <alignment wrapText="1"/>
      <protection locked="0"/>
    </xf>
    <xf numFmtId="0" fontId="50" fillId="16" borderId="0" xfId="8" applyFont="1" applyFill="1" applyAlignment="1">
      <alignment vertical="center"/>
    </xf>
    <xf numFmtId="168" fontId="6" fillId="16" borderId="0" xfId="7" applyNumberFormat="1" applyFont="1" applyFill="1" applyAlignment="1" applyProtection="1">
      <alignment vertical="center" wrapText="1"/>
      <protection locked="0"/>
    </xf>
    <xf numFmtId="3" fontId="50" fillId="16" borderId="2" xfId="8" applyNumberFormat="1" applyFont="1" applyFill="1" applyBorder="1" applyAlignment="1">
      <alignment horizontal="right" vertical="center"/>
    </xf>
    <xf numFmtId="168" fontId="6" fillId="16" borderId="2" xfId="7" applyNumberFormat="1" applyFont="1" applyFill="1" applyBorder="1" applyAlignment="1" applyProtection="1">
      <alignment vertical="center" wrapText="1"/>
      <protection locked="0"/>
    </xf>
    <xf numFmtId="3" fontId="50" fillId="16" borderId="0" xfId="6" applyNumberFormat="1" applyFont="1" applyFill="1" applyBorder="1"/>
    <xf numFmtId="41" fontId="50" fillId="16" borderId="0" xfId="8" applyNumberFormat="1" applyFont="1" applyFill="1" applyAlignment="1">
      <alignment horizontal="right" vertical="center"/>
    </xf>
    <xf numFmtId="3" fontId="6" fillId="16" borderId="0" xfId="7" applyNumberFormat="1" applyFont="1" applyFill="1" applyAlignment="1" applyProtection="1">
      <alignment wrapText="1"/>
      <protection locked="0"/>
    </xf>
    <xf numFmtId="43" fontId="50" fillId="16" borderId="2" xfId="6" applyFont="1" applyFill="1" applyBorder="1" applyAlignment="1">
      <alignment horizontal="right"/>
    </xf>
    <xf numFmtId="3" fontId="6" fillId="16" borderId="2" xfId="7" applyNumberFormat="1" applyFont="1" applyFill="1" applyBorder="1" applyAlignment="1" applyProtection="1">
      <alignment horizontal="right" vertical="center" wrapText="1"/>
      <protection locked="0"/>
    </xf>
    <xf numFmtId="0" fontId="50" fillId="16" borderId="0" xfId="5" applyFont="1" applyFill="1" applyAlignment="1">
      <alignment horizontal="left" wrapText="1"/>
    </xf>
    <xf numFmtId="0" fontId="50" fillId="16" borderId="0" xfId="8" applyFont="1" applyFill="1" applyAlignment="1">
      <alignment vertical="top"/>
    </xf>
    <xf numFmtId="168" fontId="6" fillId="16" borderId="0" xfId="7" applyNumberFormat="1" applyFont="1" applyFill="1" applyAlignment="1" applyProtection="1">
      <alignment vertical="top" wrapText="1"/>
      <protection locked="0"/>
    </xf>
    <xf numFmtId="3" fontId="50" fillId="16" borderId="0" xfId="8" applyNumberFormat="1" applyFont="1" applyFill="1" applyAlignment="1">
      <alignment horizontal="right" vertical="top"/>
    </xf>
    <xf numFmtId="0" fontId="6" fillId="16" borderId="0" xfId="5" applyFont="1" applyFill="1" applyAlignment="1">
      <alignment horizontal="left" vertical="center" wrapText="1"/>
    </xf>
    <xf numFmtId="43" fontId="50" fillId="16" borderId="2" xfId="6" applyFont="1" applyFill="1" applyBorder="1" applyAlignment="1">
      <alignment vertical="center"/>
    </xf>
    <xf numFmtId="0" fontId="6" fillId="16" borderId="2" xfId="5" applyFont="1" applyFill="1" applyBorder="1" applyAlignment="1">
      <alignment horizontal="left" vertical="center" wrapText="1"/>
    </xf>
    <xf numFmtId="0" fontId="50" fillId="16" borderId="2" xfId="5" applyFont="1" applyFill="1" applyBorder="1" applyAlignment="1">
      <alignment horizontal="left" vertical="top"/>
    </xf>
    <xf numFmtId="168" fontId="19" fillId="16" borderId="2" xfId="7" applyNumberFormat="1" applyFont="1" applyFill="1" applyBorder="1" applyAlignment="1" applyProtection="1">
      <alignment vertical="top" wrapText="1"/>
      <protection locked="0"/>
    </xf>
    <xf numFmtId="3" fontId="50" fillId="16" borderId="2" xfId="5" applyNumberFormat="1" applyFont="1" applyFill="1" applyBorder="1" applyAlignment="1">
      <alignment vertical="top"/>
    </xf>
    <xf numFmtId="0" fontId="50" fillId="16" borderId="0" xfId="5" applyFont="1" applyFill="1" applyAlignment="1">
      <alignment vertical="center" wrapText="1"/>
    </xf>
    <xf numFmtId="3" fontId="50" fillId="16" borderId="0" xfId="5" applyNumberFormat="1" applyFont="1" applyFill="1" applyAlignment="1">
      <alignment vertical="top"/>
    </xf>
    <xf numFmtId="168" fontId="6" fillId="16" borderId="2" xfId="7" applyNumberFormat="1" applyFont="1" applyFill="1" applyBorder="1" applyAlignment="1" applyProtection="1">
      <alignment vertical="top" wrapText="1"/>
      <protection locked="0"/>
    </xf>
    <xf numFmtId="0" fontId="50" fillId="10" borderId="0" xfId="5" applyFont="1" applyFill="1" applyAlignment="1">
      <alignment horizontal="left"/>
    </xf>
    <xf numFmtId="168" fontId="6" fillId="10" borderId="0" xfId="7" applyNumberFormat="1" applyFont="1" applyFill="1" applyAlignment="1" applyProtection="1">
      <alignment wrapText="1"/>
      <protection locked="0"/>
    </xf>
    <xf numFmtId="168" fontId="19" fillId="10" borderId="0" xfId="7" applyNumberFormat="1" applyFont="1" applyFill="1" applyAlignment="1" applyProtection="1">
      <alignment wrapText="1"/>
      <protection locked="0"/>
    </xf>
    <xf numFmtId="0" fontId="50" fillId="10" borderId="0" xfId="5" applyFont="1" applyFill="1" applyAlignment="1">
      <alignment horizontal="left" vertical="top" wrapText="1"/>
    </xf>
    <xf numFmtId="0" fontId="50" fillId="10" borderId="0" xfId="5" applyFont="1" applyFill="1" applyAlignment="1">
      <alignment horizontal="left" wrapText="1"/>
    </xf>
    <xf numFmtId="0" fontId="50" fillId="10" borderId="2" xfId="5" applyFont="1" applyFill="1" applyBorder="1" applyAlignment="1">
      <alignment horizontal="left" vertical="top"/>
    </xf>
    <xf numFmtId="168" fontId="19" fillId="10" borderId="2" xfId="7" applyNumberFormat="1" applyFont="1" applyFill="1" applyBorder="1" applyAlignment="1" applyProtection="1">
      <alignment vertical="top" wrapText="1"/>
      <protection locked="0"/>
    </xf>
    <xf numFmtId="3" fontId="50" fillId="10" borderId="2" xfId="5" applyNumberFormat="1" applyFont="1" applyFill="1" applyBorder="1" applyAlignment="1">
      <alignment vertical="top"/>
    </xf>
    <xf numFmtId="168" fontId="6" fillId="10" borderId="2" xfId="7" applyNumberFormat="1" applyFont="1" applyFill="1" applyBorder="1" applyAlignment="1" applyProtection="1">
      <alignment vertical="top" wrapText="1"/>
      <protection locked="0"/>
    </xf>
    <xf numFmtId="0" fontId="50" fillId="10" borderId="2" xfId="5" applyFont="1" applyFill="1" applyBorder="1" applyAlignment="1">
      <alignment horizontal="left" vertical="top" wrapText="1"/>
    </xf>
    <xf numFmtId="0" fontId="49" fillId="10" borderId="1" xfId="5" applyFont="1" applyFill="1" applyBorder="1" applyAlignment="1">
      <alignment horizontal="left"/>
    </xf>
    <xf numFmtId="0" fontId="49" fillId="10" borderId="0" xfId="5" applyFont="1" applyFill="1" applyAlignment="1">
      <alignment horizontal="left"/>
    </xf>
    <xf numFmtId="0" fontId="6" fillId="10" borderId="0" xfId="5" applyFont="1" applyFill="1"/>
    <xf numFmtId="0" fontId="6" fillId="17" borderId="0" xfId="5" applyFont="1" applyFill="1"/>
    <xf numFmtId="166" fontId="48" fillId="10" borderId="0" xfId="0" applyNumberFormat="1" applyFont="1" applyFill="1" applyAlignment="1">
      <alignment horizontal="right" vertical="center"/>
    </xf>
    <xf numFmtId="0" fontId="47" fillId="10" borderId="52" xfId="0" applyFont="1" applyFill="1" applyBorder="1" applyAlignment="1">
      <alignment horizontal="right" vertical="center"/>
    </xf>
    <xf numFmtId="0" fontId="47" fillId="10" borderId="52" xfId="0" applyFont="1" applyFill="1" applyBorder="1" applyAlignment="1">
      <alignment vertical="center"/>
    </xf>
    <xf numFmtId="0" fontId="49" fillId="10" borderId="0" xfId="5" applyFont="1" applyFill="1"/>
    <xf numFmtId="43" fontId="52" fillId="10" borderId="0" xfId="6" applyFont="1" applyFill="1" applyBorder="1" applyAlignment="1">
      <alignment horizontal="center"/>
    </xf>
    <xf numFmtId="0" fontId="52" fillId="10" borderId="0" xfId="5" applyFont="1" applyFill="1" applyAlignment="1">
      <alignment horizontal="center"/>
    </xf>
    <xf numFmtId="0" fontId="50" fillId="10" borderId="0" xfId="5" applyFont="1" applyFill="1" applyAlignment="1">
      <alignment wrapText="1"/>
    </xf>
    <xf numFmtId="0" fontId="50" fillId="10" borderId="0" xfId="5" applyFont="1" applyFill="1" applyAlignment="1">
      <alignment horizontal="left" wrapText="1"/>
    </xf>
    <xf numFmtId="0" fontId="50" fillId="10" borderId="0" xfId="5" applyFont="1" applyFill="1"/>
    <xf numFmtId="0" fontId="50" fillId="16" borderId="0" xfId="5" applyFont="1" applyFill="1" applyAlignment="1">
      <alignment wrapText="1"/>
    </xf>
    <xf numFmtId="168" fontId="6" fillId="16" borderId="0" xfId="7" applyNumberFormat="1" applyFont="1" applyFill="1" applyAlignment="1" applyProtection="1">
      <alignment horizontal="center" wrapText="1"/>
      <protection locked="0"/>
    </xf>
    <xf numFmtId="0" fontId="48" fillId="10" borderId="0" xfId="0" applyFont="1" applyFill="1" applyAlignment="1">
      <alignment vertical="center" wrapText="1"/>
    </xf>
    <xf numFmtId="3" fontId="50" fillId="16" borderId="52" xfId="6" applyNumberFormat="1" applyFont="1" applyFill="1" applyBorder="1"/>
  </cellXfs>
  <cellStyles count="9">
    <cellStyle name="Comma 2" xfId="6" xr:uid="{462CF497-77E2-4B93-93C7-61ADB59041A9}"/>
    <cellStyle name="Hyperlink 2" xfId="2" xr:uid="{00000000-0005-0000-0000-000000000000}"/>
    <cellStyle name="Normal" xfId="0" builtinId="0"/>
    <cellStyle name="Normal 2" xfId="3" xr:uid="{00000000-0005-0000-0000-000002000000}"/>
    <cellStyle name="Normal 3" xfId="4" xr:uid="{EC17DF02-A713-4C51-B13B-C18324B136F7}"/>
    <cellStyle name="Normal 3 2" xfId="8" xr:uid="{D3B9E2BC-B775-4AE5-AA72-BBA2E3D2580F}"/>
    <cellStyle name="Normal 4" xfId="5" xr:uid="{D9D66D90-4507-4617-A08B-EBB55ED144FC}"/>
    <cellStyle name="Normal_Bilanca, RDG" xfId="7" xr:uid="{125DD0CB-5727-4343-9FC5-22199050BE4A}"/>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3"/>
  <sheetViews>
    <sheetView view="pageBreakPreview" topLeftCell="A55" zoomScale="110" zoomScaleNormal="100" zoomScaleSheetLayoutView="110" workbookViewId="0">
      <selection activeCell="H75" sqref="H75:J75"/>
    </sheetView>
  </sheetViews>
  <sheetFormatPr defaultRowHeight="12.75" x14ac:dyDescent="0.2"/>
  <cols>
    <col min="1" max="1" width="12.42578125" customWidth="1"/>
    <col min="2" max="2" width="9.140625" customWidth="1"/>
    <col min="9" max="9" width="12.7109375" customWidth="1"/>
  </cols>
  <sheetData>
    <row r="1" spans="1:10" ht="15.75" x14ac:dyDescent="0.2">
      <c r="A1" s="167"/>
      <c r="B1" s="168"/>
      <c r="C1" s="168"/>
      <c r="D1" s="27"/>
      <c r="E1" s="27"/>
      <c r="F1" s="27"/>
      <c r="G1" s="27"/>
      <c r="H1" s="27"/>
      <c r="I1" s="27"/>
      <c r="J1" s="28"/>
    </row>
    <row r="2" spans="1:10" ht="14.45" customHeight="1" x14ac:dyDescent="0.2">
      <c r="A2" s="169" t="s">
        <v>0</v>
      </c>
      <c r="B2" s="170"/>
      <c r="C2" s="170"/>
      <c r="D2" s="170"/>
      <c r="E2" s="170"/>
      <c r="F2" s="170"/>
      <c r="G2" s="170"/>
      <c r="H2" s="170"/>
      <c r="I2" s="170"/>
      <c r="J2" s="171"/>
    </row>
    <row r="3" spans="1:10" ht="15" x14ac:dyDescent="0.2">
      <c r="A3" s="77"/>
      <c r="B3" s="78"/>
      <c r="C3" s="78"/>
      <c r="D3" s="78"/>
      <c r="E3" s="78"/>
      <c r="F3" s="78"/>
      <c r="G3" s="78"/>
      <c r="H3" s="78"/>
      <c r="I3" s="78"/>
      <c r="J3" s="79"/>
    </row>
    <row r="4" spans="1:10" ht="33.6" customHeight="1" x14ac:dyDescent="0.2">
      <c r="A4" s="172" t="s">
        <v>1</v>
      </c>
      <c r="B4" s="173"/>
      <c r="C4" s="173"/>
      <c r="D4" s="173"/>
      <c r="E4" s="174">
        <v>45292</v>
      </c>
      <c r="F4" s="175"/>
      <c r="G4" s="85" t="s">
        <v>2</v>
      </c>
      <c r="H4" s="174">
        <v>45657</v>
      </c>
      <c r="I4" s="175"/>
      <c r="J4" s="29"/>
    </row>
    <row r="5" spans="1:10" s="90" customFormat="1" ht="10.15" customHeight="1" x14ac:dyDescent="0.25">
      <c r="A5" s="176"/>
      <c r="B5" s="177"/>
      <c r="C5" s="177"/>
      <c r="D5" s="177"/>
      <c r="E5" s="177"/>
      <c r="F5" s="177"/>
      <c r="G5" s="177"/>
      <c r="H5" s="177"/>
      <c r="I5" s="177"/>
      <c r="J5" s="178"/>
    </row>
    <row r="6" spans="1:10" ht="20.45" customHeight="1" x14ac:dyDescent="0.2">
      <c r="A6" s="80"/>
      <c r="B6" s="91" t="s">
        <v>3</v>
      </c>
      <c r="C6" s="81"/>
      <c r="D6" s="81"/>
      <c r="E6" s="103">
        <v>2024</v>
      </c>
      <c r="F6" s="92"/>
      <c r="G6" s="85"/>
      <c r="H6" s="92"/>
      <c r="I6" s="92"/>
      <c r="J6" s="38"/>
    </row>
    <row r="7" spans="1:10" s="94" customFormat="1" ht="10.9" customHeight="1" x14ac:dyDescent="0.2">
      <c r="A7" s="80"/>
      <c r="B7" s="81"/>
      <c r="C7" s="81"/>
      <c r="D7" s="81"/>
      <c r="E7" s="93"/>
      <c r="F7" s="93"/>
      <c r="G7" s="85"/>
      <c r="H7" s="93"/>
      <c r="I7" s="93"/>
      <c r="J7" s="38"/>
    </row>
    <row r="8" spans="1:10" ht="37.9" customHeight="1" x14ac:dyDescent="0.2">
      <c r="A8" s="180" t="s">
        <v>4</v>
      </c>
      <c r="B8" s="181"/>
      <c r="C8" s="181"/>
      <c r="D8" s="181"/>
      <c r="E8" s="181"/>
      <c r="F8" s="181"/>
      <c r="G8" s="181"/>
      <c r="H8" s="181"/>
      <c r="I8" s="181"/>
      <c r="J8" s="30"/>
    </row>
    <row r="9" spans="1:10" ht="14.25" x14ac:dyDescent="0.2">
      <c r="A9" s="31"/>
      <c r="B9" s="74"/>
      <c r="C9" s="74"/>
      <c r="D9" s="74"/>
      <c r="E9" s="179"/>
      <c r="F9" s="179"/>
      <c r="G9" s="132"/>
      <c r="H9" s="132"/>
      <c r="I9" s="83"/>
      <c r="J9" s="84"/>
    </row>
    <row r="10" spans="1:10" ht="25.9" customHeight="1" x14ac:dyDescent="0.2">
      <c r="A10" s="147" t="s">
        <v>5</v>
      </c>
      <c r="B10" s="148"/>
      <c r="C10" s="159" t="s">
        <v>492</v>
      </c>
      <c r="D10" s="160"/>
      <c r="E10" s="75"/>
      <c r="F10" s="135" t="s">
        <v>6</v>
      </c>
      <c r="G10" s="158"/>
      <c r="H10" s="141" t="s">
        <v>493</v>
      </c>
      <c r="I10" s="142"/>
      <c r="J10" s="32"/>
    </row>
    <row r="11" spans="1:10" ht="15.6" customHeight="1" x14ac:dyDescent="0.2">
      <c r="A11" s="31"/>
      <c r="B11" s="74"/>
      <c r="C11" s="74"/>
      <c r="D11" s="74"/>
      <c r="E11" s="166"/>
      <c r="F11" s="166"/>
      <c r="G11" s="166"/>
      <c r="H11" s="166"/>
      <c r="I11" s="76"/>
      <c r="J11" s="32"/>
    </row>
    <row r="12" spans="1:10" ht="21" customHeight="1" x14ac:dyDescent="0.2">
      <c r="A12" s="134" t="s">
        <v>7</v>
      </c>
      <c r="B12" s="148"/>
      <c r="C12" s="159" t="s">
        <v>494</v>
      </c>
      <c r="D12" s="160"/>
      <c r="E12" s="165"/>
      <c r="F12" s="166"/>
      <c r="G12" s="166"/>
      <c r="H12" s="166"/>
      <c r="I12" s="76"/>
      <c r="J12" s="32"/>
    </row>
    <row r="13" spans="1:10" ht="10.9" customHeight="1" x14ac:dyDescent="0.2">
      <c r="A13" s="75"/>
      <c r="B13" s="76"/>
      <c r="C13" s="74"/>
      <c r="D13" s="74"/>
      <c r="E13" s="132"/>
      <c r="F13" s="132"/>
      <c r="G13" s="132"/>
      <c r="H13" s="132"/>
      <c r="I13" s="74"/>
      <c r="J13" s="33"/>
    </row>
    <row r="14" spans="1:10" ht="22.9" customHeight="1" x14ac:dyDescent="0.2">
      <c r="A14" s="134" t="s">
        <v>8</v>
      </c>
      <c r="B14" s="158"/>
      <c r="C14" s="159" t="s">
        <v>495</v>
      </c>
      <c r="D14" s="160"/>
      <c r="E14" s="164"/>
      <c r="F14" s="149"/>
      <c r="G14" s="89" t="s">
        <v>9</v>
      </c>
      <c r="H14" s="159" t="s">
        <v>496</v>
      </c>
      <c r="I14" s="160"/>
      <c r="J14" s="86"/>
    </row>
    <row r="15" spans="1:10" ht="14.45" customHeight="1" x14ac:dyDescent="0.2">
      <c r="A15" s="75"/>
      <c r="B15" s="76"/>
      <c r="C15" s="74"/>
      <c r="D15" s="74"/>
      <c r="E15" s="132"/>
      <c r="F15" s="132"/>
      <c r="G15" s="132"/>
      <c r="H15" s="132"/>
      <c r="I15" s="74"/>
      <c r="J15" s="33"/>
    </row>
    <row r="16" spans="1:10" ht="13.15" customHeight="1" x14ac:dyDescent="0.2">
      <c r="A16" s="134" t="s">
        <v>10</v>
      </c>
      <c r="B16" s="158"/>
      <c r="C16" s="159" t="s">
        <v>497</v>
      </c>
      <c r="D16" s="160"/>
      <c r="E16" s="82"/>
      <c r="F16" s="82"/>
      <c r="G16" s="82"/>
      <c r="H16" s="82"/>
      <c r="I16" s="82"/>
      <c r="J16" s="86"/>
    </row>
    <row r="17" spans="1:10" ht="14.45" customHeight="1" x14ac:dyDescent="0.2">
      <c r="A17" s="161"/>
      <c r="B17" s="162"/>
      <c r="C17" s="162"/>
      <c r="D17" s="162"/>
      <c r="E17" s="162"/>
      <c r="F17" s="162"/>
      <c r="G17" s="162"/>
      <c r="H17" s="162"/>
      <c r="I17" s="162"/>
      <c r="J17" s="163"/>
    </row>
    <row r="18" spans="1:10" x14ac:dyDescent="0.2">
      <c r="A18" s="147" t="s">
        <v>11</v>
      </c>
      <c r="B18" s="148"/>
      <c r="C18" s="136" t="s">
        <v>498</v>
      </c>
      <c r="D18" s="137"/>
      <c r="E18" s="137"/>
      <c r="F18" s="137"/>
      <c r="G18" s="137"/>
      <c r="H18" s="137"/>
      <c r="I18" s="137"/>
      <c r="J18" s="138"/>
    </row>
    <row r="19" spans="1:10" ht="14.25" x14ac:dyDescent="0.2">
      <c r="A19" s="31"/>
      <c r="B19" s="74"/>
      <c r="C19" s="88"/>
      <c r="D19" s="74"/>
      <c r="E19" s="132"/>
      <c r="F19" s="132"/>
      <c r="G19" s="132"/>
      <c r="H19" s="132"/>
      <c r="I19" s="74"/>
      <c r="J19" s="33"/>
    </row>
    <row r="20" spans="1:10" ht="14.25" x14ac:dyDescent="0.2">
      <c r="A20" s="147" t="s">
        <v>12</v>
      </c>
      <c r="B20" s="148"/>
      <c r="C20" s="141">
        <v>10000</v>
      </c>
      <c r="D20" s="142"/>
      <c r="E20" s="132"/>
      <c r="F20" s="132"/>
      <c r="G20" s="136" t="s">
        <v>500</v>
      </c>
      <c r="H20" s="137"/>
      <c r="I20" s="137"/>
      <c r="J20" s="138"/>
    </row>
    <row r="21" spans="1:10" ht="14.25" x14ac:dyDescent="0.2">
      <c r="A21" s="31"/>
      <c r="B21" s="74"/>
      <c r="C21" s="74"/>
      <c r="D21" s="74"/>
      <c r="E21" s="132"/>
      <c r="F21" s="132"/>
      <c r="G21" s="132"/>
      <c r="H21" s="132"/>
      <c r="I21" s="74"/>
      <c r="J21" s="33"/>
    </row>
    <row r="22" spans="1:10" x14ac:dyDescent="0.2">
      <c r="A22" s="147" t="s">
        <v>13</v>
      </c>
      <c r="B22" s="148"/>
      <c r="C22" s="136" t="s">
        <v>501</v>
      </c>
      <c r="D22" s="137"/>
      <c r="E22" s="137"/>
      <c r="F22" s="137"/>
      <c r="G22" s="137"/>
      <c r="H22" s="137"/>
      <c r="I22" s="137"/>
      <c r="J22" s="138"/>
    </row>
    <row r="23" spans="1:10" ht="14.25" x14ac:dyDescent="0.2">
      <c r="A23" s="31"/>
      <c r="B23" s="74"/>
      <c r="C23" s="74"/>
      <c r="D23" s="74"/>
      <c r="E23" s="132"/>
      <c r="F23" s="132"/>
      <c r="G23" s="132"/>
      <c r="H23" s="132"/>
      <c r="I23" s="74"/>
      <c r="J23" s="33"/>
    </row>
    <row r="24" spans="1:10" ht="14.25" x14ac:dyDescent="0.2">
      <c r="A24" s="147" t="s">
        <v>14</v>
      </c>
      <c r="B24" s="148"/>
      <c r="C24" s="153" t="s">
        <v>502</v>
      </c>
      <c r="D24" s="154"/>
      <c r="E24" s="154"/>
      <c r="F24" s="154"/>
      <c r="G24" s="154"/>
      <c r="H24" s="154"/>
      <c r="I24" s="154"/>
      <c r="J24" s="155"/>
    </row>
    <row r="25" spans="1:10" ht="14.25" x14ac:dyDescent="0.2">
      <c r="A25" s="31"/>
      <c r="B25" s="74"/>
      <c r="C25" s="88"/>
      <c r="D25" s="74"/>
      <c r="E25" s="132"/>
      <c r="F25" s="132"/>
      <c r="G25" s="132"/>
      <c r="H25" s="132"/>
      <c r="I25" s="74"/>
      <c r="J25" s="33"/>
    </row>
    <row r="26" spans="1:10" ht="14.25" x14ac:dyDescent="0.2">
      <c r="A26" s="147" t="s">
        <v>15</v>
      </c>
      <c r="B26" s="148"/>
      <c r="C26" s="153" t="s">
        <v>503</v>
      </c>
      <c r="D26" s="154"/>
      <c r="E26" s="154"/>
      <c r="F26" s="154"/>
      <c r="G26" s="154"/>
      <c r="H26" s="154"/>
      <c r="I26" s="154"/>
      <c r="J26" s="155"/>
    </row>
    <row r="27" spans="1:10" ht="13.9" customHeight="1" x14ac:dyDescent="0.2">
      <c r="A27" s="31"/>
      <c r="B27" s="74"/>
      <c r="C27" s="88"/>
      <c r="D27" s="74"/>
      <c r="E27" s="132"/>
      <c r="F27" s="132"/>
      <c r="G27" s="132"/>
      <c r="H27" s="132"/>
      <c r="I27" s="74"/>
      <c r="J27" s="33"/>
    </row>
    <row r="28" spans="1:10" ht="22.9" customHeight="1" x14ac:dyDescent="0.2">
      <c r="A28" s="134" t="s">
        <v>16</v>
      </c>
      <c r="B28" s="148"/>
      <c r="C28" s="60">
        <v>5503</v>
      </c>
      <c r="D28" s="34"/>
      <c r="E28" s="152"/>
      <c r="F28" s="152"/>
      <c r="G28" s="152"/>
      <c r="H28" s="152"/>
      <c r="I28" s="156"/>
      <c r="J28" s="157"/>
    </row>
    <row r="29" spans="1:10" ht="14.25" x14ac:dyDescent="0.2">
      <c r="A29" s="31"/>
      <c r="B29" s="74"/>
      <c r="C29" s="74"/>
      <c r="D29" s="74"/>
      <c r="E29" s="132"/>
      <c r="F29" s="132"/>
      <c r="G29" s="132"/>
      <c r="H29" s="132"/>
      <c r="I29" s="74"/>
      <c r="J29" s="33"/>
    </row>
    <row r="30" spans="1:10" ht="15" x14ac:dyDescent="0.2">
      <c r="A30" s="147" t="s">
        <v>17</v>
      </c>
      <c r="B30" s="148"/>
      <c r="C30" s="102" t="s">
        <v>504</v>
      </c>
      <c r="D30" s="143" t="s">
        <v>18</v>
      </c>
      <c r="E30" s="144"/>
      <c r="F30" s="144"/>
      <c r="G30" s="144"/>
      <c r="H30" s="95" t="s">
        <v>19</v>
      </c>
      <c r="I30" s="96" t="s">
        <v>20</v>
      </c>
      <c r="J30" s="97"/>
    </row>
    <row r="31" spans="1:10" x14ac:dyDescent="0.2">
      <c r="A31" s="147"/>
      <c r="B31" s="148"/>
      <c r="C31" s="35"/>
      <c r="D31" s="85"/>
      <c r="E31" s="149"/>
      <c r="F31" s="149"/>
      <c r="G31" s="149"/>
      <c r="H31" s="149"/>
      <c r="I31" s="150"/>
      <c r="J31" s="151"/>
    </row>
    <row r="32" spans="1:10" x14ac:dyDescent="0.2">
      <c r="A32" s="147" t="s">
        <v>21</v>
      </c>
      <c r="B32" s="148"/>
      <c r="C32" s="60" t="s">
        <v>505</v>
      </c>
      <c r="D32" s="143" t="s">
        <v>22</v>
      </c>
      <c r="E32" s="144"/>
      <c r="F32" s="144"/>
      <c r="G32" s="144"/>
      <c r="H32" s="98" t="s">
        <v>23</v>
      </c>
      <c r="I32" s="99" t="s">
        <v>24</v>
      </c>
      <c r="J32" s="100"/>
    </row>
    <row r="33" spans="1:10" ht="14.25" x14ac:dyDescent="0.2">
      <c r="A33" s="31"/>
      <c r="B33" s="74"/>
      <c r="C33" s="74"/>
      <c r="D33" s="74"/>
      <c r="E33" s="132"/>
      <c r="F33" s="132"/>
      <c r="G33" s="132"/>
      <c r="H33" s="132"/>
      <c r="I33" s="74"/>
      <c r="J33" s="33"/>
    </row>
    <row r="34" spans="1:10" x14ac:dyDescent="0.2">
      <c r="A34" s="143" t="s">
        <v>25</v>
      </c>
      <c r="B34" s="144"/>
      <c r="C34" s="144"/>
      <c r="D34" s="144"/>
      <c r="E34" s="144" t="s">
        <v>26</v>
      </c>
      <c r="F34" s="144"/>
      <c r="G34" s="144"/>
      <c r="H34" s="144"/>
      <c r="I34" s="144"/>
      <c r="J34" s="36" t="s">
        <v>27</v>
      </c>
    </row>
    <row r="35" spans="1:10" ht="14.25" x14ac:dyDescent="0.2">
      <c r="A35" s="31"/>
      <c r="B35" s="74"/>
      <c r="C35" s="74"/>
      <c r="D35" s="74"/>
      <c r="E35" s="132"/>
      <c r="F35" s="132"/>
      <c r="G35" s="132"/>
      <c r="H35" s="132"/>
      <c r="I35" s="74"/>
      <c r="J35" s="84"/>
    </row>
    <row r="36" spans="1:10" x14ac:dyDescent="0.2">
      <c r="A36" s="120" t="s">
        <v>507</v>
      </c>
      <c r="B36" s="121"/>
      <c r="C36" s="121"/>
      <c r="D36" s="122"/>
      <c r="E36" s="123" t="s">
        <v>506</v>
      </c>
      <c r="F36" s="124"/>
      <c r="G36" s="124"/>
      <c r="H36" s="124"/>
      <c r="I36" s="125"/>
      <c r="J36" s="111">
        <v>3645363</v>
      </c>
    </row>
    <row r="37" spans="1:10" ht="14.25" x14ac:dyDescent="0.2">
      <c r="A37" s="31"/>
      <c r="B37" s="74"/>
      <c r="C37" s="88"/>
      <c r="D37" s="146"/>
      <c r="E37" s="146"/>
      <c r="F37" s="146"/>
      <c r="G37" s="146"/>
      <c r="H37" s="146"/>
      <c r="I37" s="146"/>
      <c r="J37" s="33"/>
    </row>
    <row r="38" spans="1:10" x14ac:dyDescent="0.2">
      <c r="A38" s="120" t="s">
        <v>508</v>
      </c>
      <c r="B38" s="121"/>
      <c r="C38" s="121"/>
      <c r="D38" s="122"/>
      <c r="E38" s="123" t="s">
        <v>506</v>
      </c>
      <c r="F38" s="124"/>
      <c r="G38" s="124"/>
      <c r="H38" s="124"/>
      <c r="I38" s="125"/>
      <c r="J38" s="111">
        <v>3282899</v>
      </c>
    </row>
    <row r="39" spans="1:10" ht="14.25" x14ac:dyDescent="0.2">
      <c r="A39" s="31"/>
      <c r="B39" s="74"/>
      <c r="C39" s="88"/>
      <c r="D39" s="87"/>
      <c r="E39" s="146"/>
      <c r="F39" s="146"/>
      <c r="G39" s="146"/>
      <c r="H39" s="146"/>
      <c r="I39" s="76"/>
      <c r="J39" s="33"/>
    </row>
    <row r="40" spans="1:10" x14ac:dyDescent="0.2">
      <c r="A40" s="120" t="s">
        <v>509</v>
      </c>
      <c r="B40" s="121"/>
      <c r="C40" s="121"/>
      <c r="D40" s="122"/>
      <c r="E40" s="123" t="s">
        <v>506</v>
      </c>
      <c r="F40" s="124"/>
      <c r="G40" s="124"/>
      <c r="H40" s="124"/>
      <c r="I40" s="125"/>
      <c r="J40" s="111">
        <v>3282678</v>
      </c>
    </row>
    <row r="41" spans="1:10" ht="14.25" x14ac:dyDescent="0.2">
      <c r="A41" s="31"/>
      <c r="B41" s="74"/>
      <c r="C41" s="88"/>
      <c r="D41" s="87"/>
      <c r="E41" s="146"/>
      <c r="F41" s="146"/>
      <c r="G41" s="146"/>
      <c r="H41" s="146"/>
      <c r="I41" s="76"/>
      <c r="J41" s="33"/>
    </row>
    <row r="42" spans="1:10" x14ac:dyDescent="0.2">
      <c r="A42" s="120" t="s">
        <v>510</v>
      </c>
      <c r="B42" s="121"/>
      <c r="C42" s="121"/>
      <c r="D42" s="122"/>
      <c r="E42" s="123" t="s">
        <v>506</v>
      </c>
      <c r="F42" s="124"/>
      <c r="G42" s="124"/>
      <c r="H42" s="124"/>
      <c r="I42" s="125"/>
      <c r="J42" s="111">
        <v>3282899</v>
      </c>
    </row>
    <row r="43" spans="1:10" ht="14.25" x14ac:dyDescent="0.2">
      <c r="A43" s="37"/>
      <c r="B43" s="88"/>
      <c r="C43" s="131"/>
      <c r="D43" s="131"/>
      <c r="E43" s="132"/>
      <c r="F43" s="132"/>
      <c r="G43" s="131"/>
      <c r="H43" s="131"/>
      <c r="I43" s="131"/>
      <c r="J43" s="33"/>
    </row>
    <row r="44" spans="1:10" x14ac:dyDescent="0.2">
      <c r="A44" s="120" t="s">
        <v>511</v>
      </c>
      <c r="B44" s="121"/>
      <c r="C44" s="121"/>
      <c r="D44" s="122"/>
      <c r="E44" s="123" t="s">
        <v>506</v>
      </c>
      <c r="F44" s="124"/>
      <c r="G44" s="124"/>
      <c r="H44" s="124"/>
      <c r="I44" s="125"/>
      <c r="J44" s="111">
        <v>2435071</v>
      </c>
    </row>
    <row r="45" spans="1:10" ht="14.25" x14ac:dyDescent="0.2">
      <c r="A45" s="112"/>
      <c r="B45" s="113"/>
      <c r="C45" s="113"/>
      <c r="D45" s="114"/>
      <c r="E45" s="126"/>
      <c r="F45" s="126"/>
      <c r="G45" s="127"/>
      <c r="H45" s="127"/>
      <c r="I45" s="114"/>
      <c r="J45" s="115"/>
    </row>
    <row r="46" spans="1:10" x14ac:dyDescent="0.2">
      <c r="A46" s="120" t="s">
        <v>512</v>
      </c>
      <c r="B46" s="121"/>
      <c r="C46" s="121"/>
      <c r="D46" s="122"/>
      <c r="E46" s="123" t="s">
        <v>506</v>
      </c>
      <c r="F46" s="124"/>
      <c r="G46" s="124"/>
      <c r="H46" s="124"/>
      <c r="I46" s="125"/>
      <c r="J46" s="111">
        <v>3654656</v>
      </c>
    </row>
    <row r="47" spans="1:10" x14ac:dyDescent="0.2">
      <c r="A47" s="116"/>
      <c r="B47" s="117"/>
      <c r="C47" s="117"/>
      <c r="D47" s="117"/>
      <c r="E47" s="117"/>
      <c r="F47" s="117"/>
      <c r="G47" s="117"/>
      <c r="H47" s="117"/>
      <c r="I47" s="117"/>
      <c r="J47" s="118"/>
    </row>
    <row r="48" spans="1:10" x14ac:dyDescent="0.2">
      <c r="A48" s="120" t="s">
        <v>513</v>
      </c>
      <c r="B48" s="121"/>
      <c r="C48" s="121"/>
      <c r="D48" s="122"/>
      <c r="E48" s="123" t="s">
        <v>506</v>
      </c>
      <c r="F48" s="124"/>
      <c r="G48" s="124"/>
      <c r="H48" s="124"/>
      <c r="I48" s="125"/>
      <c r="J48" s="111">
        <v>3654664</v>
      </c>
    </row>
    <row r="49" spans="1:10" x14ac:dyDescent="0.2">
      <c r="A49" s="116"/>
      <c r="B49" s="117"/>
      <c r="C49" s="117"/>
      <c r="D49" s="117"/>
      <c r="E49" s="117"/>
      <c r="F49" s="117"/>
      <c r="G49" s="117"/>
      <c r="H49" s="117"/>
      <c r="I49" s="117"/>
      <c r="J49" s="118"/>
    </row>
    <row r="50" spans="1:10" x14ac:dyDescent="0.2">
      <c r="A50" s="120" t="s">
        <v>514</v>
      </c>
      <c r="B50" s="121"/>
      <c r="C50" s="121"/>
      <c r="D50" s="122"/>
      <c r="E50" s="123" t="s">
        <v>506</v>
      </c>
      <c r="F50" s="124"/>
      <c r="G50" s="124"/>
      <c r="H50" s="124"/>
      <c r="I50" s="125"/>
      <c r="J50" s="111">
        <v>3641287</v>
      </c>
    </row>
    <row r="51" spans="1:10" x14ac:dyDescent="0.2">
      <c r="A51" s="116"/>
      <c r="B51" s="117"/>
      <c r="C51" s="117"/>
      <c r="D51" s="117"/>
      <c r="E51" s="117"/>
      <c r="F51" s="117"/>
      <c r="G51" s="117"/>
      <c r="H51" s="117"/>
      <c r="I51" s="117"/>
      <c r="J51" s="118"/>
    </row>
    <row r="52" spans="1:10" x14ac:dyDescent="0.2">
      <c r="A52" s="128" t="s">
        <v>515</v>
      </c>
      <c r="B52" s="129"/>
      <c r="C52" s="129"/>
      <c r="D52" s="130"/>
      <c r="E52" s="123" t="s">
        <v>506</v>
      </c>
      <c r="F52" s="124"/>
      <c r="G52" s="124"/>
      <c r="H52" s="124"/>
      <c r="I52" s="125"/>
      <c r="J52" s="111">
        <v>3282660</v>
      </c>
    </row>
    <row r="53" spans="1:10" x14ac:dyDescent="0.2">
      <c r="A53" s="116"/>
      <c r="B53" s="117"/>
      <c r="C53" s="117"/>
      <c r="D53" s="117"/>
      <c r="E53" s="117"/>
      <c r="F53" s="117"/>
      <c r="G53" s="117"/>
      <c r="H53" s="117"/>
      <c r="I53" s="117"/>
      <c r="J53" s="118"/>
    </row>
    <row r="54" spans="1:10" x14ac:dyDescent="0.2">
      <c r="A54" s="120" t="s">
        <v>516</v>
      </c>
      <c r="B54" s="121"/>
      <c r="C54" s="121"/>
      <c r="D54" s="122"/>
      <c r="E54" s="123" t="s">
        <v>506</v>
      </c>
      <c r="F54" s="124"/>
      <c r="G54" s="124"/>
      <c r="H54" s="124"/>
      <c r="I54" s="125"/>
      <c r="J54" s="111">
        <v>1114328</v>
      </c>
    </row>
    <row r="55" spans="1:10" x14ac:dyDescent="0.2">
      <c r="A55" s="116"/>
      <c r="B55" s="117"/>
      <c r="C55" s="117"/>
      <c r="D55" s="117"/>
      <c r="E55" s="117"/>
      <c r="F55" s="117"/>
      <c r="G55" s="117"/>
      <c r="H55" s="117"/>
      <c r="I55" s="117"/>
      <c r="J55" s="118"/>
    </row>
    <row r="56" spans="1:10" x14ac:dyDescent="0.2">
      <c r="A56" s="120" t="s">
        <v>517</v>
      </c>
      <c r="B56" s="121"/>
      <c r="C56" s="121"/>
      <c r="D56" s="122"/>
      <c r="E56" s="123" t="s">
        <v>506</v>
      </c>
      <c r="F56" s="124"/>
      <c r="G56" s="124"/>
      <c r="H56" s="124"/>
      <c r="I56" s="125"/>
      <c r="J56" s="111">
        <v>5478421</v>
      </c>
    </row>
    <row r="57" spans="1:10" x14ac:dyDescent="0.2">
      <c r="A57" s="116"/>
      <c r="B57" s="117"/>
      <c r="C57" s="117"/>
      <c r="D57" s="117"/>
      <c r="E57" s="117"/>
      <c r="F57" s="117"/>
      <c r="G57" s="117"/>
      <c r="H57" s="117"/>
      <c r="I57" s="117"/>
      <c r="J57" s="118"/>
    </row>
    <row r="58" spans="1:10" x14ac:dyDescent="0.2">
      <c r="A58" s="120" t="s">
        <v>518</v>
      </c>
      <c r="B58" s="121"/>
      <c r="C58" s="121"/>
      <c r="D58" s="122"/>
      <c r="E58" s="123" t="s">
        <v>506</v>
      </c>
      <c r="F58" s="124"/>
      <c r="G58" s="124"/>
      <c r="H58" s="124"/>
      <c r="I58" s="125"/>
      <c r="J58" s="111">
        <v>5853184</v>
      </c>
    </row>
    <row r="59" spans="1:10" x14ac:dyDescent="0.2">
      <c r="A59" s="116"/>
      <c r="B59" s="117"/>
      <c r="C59" s="117"/>
      <c r="D59" s="117"/>
      <c r="E59" s="117"/>
      <c r="F59" s="117"/>
      <c r="G59" s="117"/>
      <c r="H59" s="117"/>
      <c r="I59" s="117"/>
      <c r="J59" s="118"/>
    </row>
    <row r="60" spans="1:10" x14ac:dyDescent="0.2">
      <c r="A60" s="120" t="s">
        <v>525</v>
      </c>
      <c r="B60" s="121"/>
      <c r="C60" s="121"/>
      <c r="D60" s="122"/>
      <c r="E60" s="123" t="s">
        <v>506</v>
      </c>
      <c r="F60" s="124"/>
      <c r="G60" s="124"/>
      <c r="H60" s="124"/>
      <c r="I60" s="125"/>
      <c r="J60" s="111">
        <v>5977134</v>
      </c>
    </row>
    <row r="61" spans="1:10" x14ac:dyDescent="0.2">
      <c r="A61" s="116"/>
      <c r="B61" s="117"/>
      <c r="C61" s="117"/>
      <c r="D61" s="117"/>
      <c r="E61" s="117"/>
      <c r="F61" s="117"/>
      <c r="G61" s="117"/>
      <c r="H61" s="117"/>
      <c r="I61" s="117"/>
      <c r="J61" s="118"/>
    </row>
    <row r="62" spans="1:10" x14ac:dyDescent="0.2">
      <c r="A62" s="120" t="s">
        <v>526</v>
      </c>
      <c r="B62" s="121"/>
      <c r="C62" s="121"/>
      <c r="D62" s="122"/>
      <c r="E62" s="123" t="s">
        <v>506</v>
      </c>
      <c r="F62" s="124"/>
      <c r="G62" s="124"/>
      <c r="H62" s="124"/>
      <c r="I62" s="125"/>
      <c r="J62" s="111">
        <v>5539684</v>
      </c>
    </row>
    <row r="63" spans="1:10" x14ac:dyDescent="0.2">
      <c r="A63" s="116"/>
      <c r="B63" s="117"/>
      <c r="C63" s="117"/>
      <c r="D63" s="117"/>
      <c r="E63" s="117"/>
      <c r="F63" s="117"/>
      <c r="G63" s="117"/>
      <c r="H63" s="117"/>
      <c r="I63" s="117"/>
      <c r="J63" s="118"/>
    </row>
    <row r="64" spans="1:10" x14ac:dyDescent="0.2">
      <c r="A64" s="120" t="s">
        <v>527</v>
      </c>
      <c r="B64" s="121"/>
      <c r="C64" s="121"/>
      <c r="D64" s="122"/>
      <c r="E64" s="123" t="s">
        <v>506</v>
      </c>
      <c r="F64" s="124"/>
      <c r="G64" s="124"/>
      <c r="H64" s="124"/>
      <c r="I64" s="125"/>
      <c r="J64" s="111">
        <v>2057301</v>
      </c>
    </row>
    <row r="65" spans="1:10" x14ac:dyDescent="0.2">
      <c r="A65" s="116"/>
      <c r="B65" s="117"/>
      <c r="C65" s="117"/>
      <c r="D65" s="117"/>
      <c r="E65" s="117"/>
      <c r="F65" s="117"/>
      <c r="G65" s="117"/>
      <c r="H65" s="117"/>
      <c r="I65" s="117"/>
      <c r="J65" s="118"/>
    </row>
    <row r="66" spans="1:10" x14ac:dyDescent="0.2">
      <c r="A66" s="120" t="s">
        <v>528</v>
      </c>
      <c r="B66" s="121"/>
      <c r="C66" s="121"/>
      <c r="D66" s="122"/>
      <c r="E66" s="123" t="s">
        <v>506</v>
      </c>
      <c r="F66" s="124"/>
      <c r="G66" s="124"/>
      <c r="H66" s="124"/>
      <c r="I66" s="125"/>
      <c r="J66" s="111">
        <v>6056580</v>
      </c>
    </row>
    <row r="67" spans="1:10" ht="14.25" x14ac:dyDescent="0.2">
      <c r="A67" s="37"/>
      <c r="B67" s="88"/>
      <c r="C67" s="88"/>
      <c r="D67" s="74"/>
      <c r="E67" s="145"/>
      <c r="F67" s="145"/>
      <c r="G67" s="131"/>
      <c r="H67" s="131"/>
      <c r="I67" s="74"/>
      <c r="J67" s="33"/>
    </row>
    <row r="68" spans="1:10" x14ac:dyDescent="0.2">
      <c r="A68" s="120" t="s">
        <v>529</v>
      </c>
      <c r="B68" s="121"/>
      <c r="C68" s="121"/>
      <c r="D68" s="122"/>
      <c r="E68" s="123" t="s">
        <v>506</v>
      </c>
      <c r="F68" s="124"/>
      <c r="G68" s="124"/>
      <c r="H68" s="124"/>
      <c r="I68" s="125"/>
      <c r="J68" s="111">
        <v>3275531</v>
      </c>
    </row>
    <row r="69" spans="1:10" ht="14.25" x14ac:dyDescent="0.2">
      <c r="A69" s="37"/>
      <c r="B69" s="88"/>
      <c r="C69" s="88"/>
      <c r="D69" s="74"/>
      <c r="E69" s="132"/>
      <c r="F69" s="132"/>
      <c r="G69" s="131"/>
      <c r="H69" s="131"/>
      <c r="I69" s="74"/>
      <c r="J69" s="101" t="s">
        <v>28</v>
      </c>
    </row>
    <row r="70" spans="1:10" ht="14.25" x14ac:dyDescent="0.2">
      <c r="A70" s="37"/>
      <c r="B70" s="88"/>
      <c r="C70" s="88"/>
      <c r="D70" s="74"/>
      <c r="E70" s="132"/>
      <c r="F70" s="132"/>
      <c r="G70" s="131"/>
      <c r="H70" s="131"/>
      <c r="I70" s="74"/>
      <c r="J70" s="101" t="s">
        <v>29</v>
      </c>
    </row>
    <row r="71" spans="1:10" ht="14.45" customHeight="1" x14ac:dyDescent="0.2">
      <c r="A71" s="134" t="s">
        <v>30</v>
      </c>
      <c r="B71" s="135"/>
      <c r="C71" s="141" t="s">
        <v>519</v>
      </c>
      <c r="D71" s="142"/>
      <c r="E71" s="139" t="s">
        <v>31</v>
      </c>
      <c r="F71" s="140"/>
      <c r="G71" s="136"/>
      <c r="H71" s="137"/>
      <c r="I71" s="137"/>
      <c r="J71" s="138"/>
    </row>
    <row r="72" spans="1:10" ht="14.25" x14ac:dyDescent="0.2">
      <c r="A72" s="37"/>
      <c r="B72" s="88"/>
      <c r="C72" s="131"/>
      <c r="D72" s="131"/>
      <c r="E72" s="132"/>
      <c r="F72" s="132"/>
      <c r="G72" s="133" t="s">
        <v>32</v>
      </c>
      <c r="H72" s="133"/>
      <c r="I72" s="133"/>
      <c r="J72" s="38"/>
    </row>
    <row r="73" spans="1:10" ht="13.9" customHeight="1" x14ac:dyDescent="0.2">
      <c r="A73" s="134" t="s">
        <v>33</v>
      </c>
      <c r="B73" s="135"/>
      <c r="C73" s="136" t="s">
        <v>520</v>
      </c>
      <c r="D73" s="137"/>
      <c r="E73" s="137"/>
      <c r="F73" s="137"/>
      <c r="G73" s="137"/>
      <c r="H73" s="137"/>
      <c r="I73" s="137"/>
      <c r="J73" s="138"/>
    </row>
    <row r="74" spans="1:10" ht="14.25" x14ac:dyDescent="0.2">
      <c r="A74" s="31"/>
      <c r="B74" s="74"/>
      <c r="C74" s="152" t="s">
        <v>34</v>
      </c>
      <c r="D74" s="152"/>
      <c r="E74" s="152"/>
      <c r="F74" s="152"/>
      <c r="G74" s="152"/>
      <c r="H74" s="152"/>
      <c r="I74" s="152"/>
      <c r="J74" s="33"/>
    </row>
    <row r="75" spans="1:10" ht="14.25" x14ac:dyDescent="0.2">
      <c r="A75" s="134" t="s">
        <v>35</v>
      </c>
      <c r="B75" s="135"/>
      <c r="C75" s="186" t="s">
        <v>521</v>
      </c>
      <c r="D75" s="187"/>
      <c r="E75" s="188"/>
      <c r="F75" s="132"/>
      <c r="G75" s="132"/>
      <c r="H75" s="144"/>
      <c r="I75" s="144"/>
      <c r="J75" s="189"/>
    </row>
    <row r="76" spans="1:10" ht="14.25" x14ac:dyDescent="0.2">
      <c r="A76" s="31"/>
      <c r="B76" s="74"/>
      <c r="C76" s="88"/>
      <c r="D76" s="74"/>
      <c r="E76" s="132"/>
      <c r="F76" s="132"/>
      <c r="G76" s="132"/>
      <c r="H76" s="132"/>
      <c r="I76" s="74"/>
      <c r="J76" s="33"/>
    </row>
    <row r="77" spans="1:10" ht="14.45" customHeight="1" x14ac:dyDescent="0.2">
      <c r="A77" s="134" t="s">
        <v>36</v>
      </c>
      <c r="B77" s="135"/>
      <c r="C77" s="182" t="s">
        <v>522</v>
      </c>
      <c r="D77" s="183"/>
      <c r="E77" s="183"/>
      <c r="F77" s="183"/>
      <c r="G77" s="183"/>
      <c r="H77" s="183"/>
      <c r="I77" s="183"/>
      <c r="J77" s="184"/>
    </row>
    <row r="78" spans="1:10" ht="14.25" x14ac:dyDescent="0.2">
      <c r="A78" s="31"/>
      <c r="B78" s="74"/>
      <c r="C78" s="74"/>
      <c r="D78" s="74"/>
      <c r="E78" s="132"/>
      <c r="F78" s="132"/>
      <c r="G78" s="132"/>
      <c r="H78" s="132"/>
      <c r="I78" s="74"/>
      <c r="J78" s="33"/>
    </row>
    <row r="79" spans="1:10" ht="14.25" x14ac:dyDescent="0.2">
      <c r="A79" s="134" t="s">
        <v>37</v>
      </c>
      <c r="B79" s="135"/>
      <c r="C79" s="182" t="s">
        <v>523</v>
      </c>
      <c r="D79" s="183"/>
      <c r="E79" s="183"/>
      <c r="F79" s="183"/>
      <c r="G79" s="183"/>
      <c r="H79" s="183"/>
      <c r="I79" s="183"/>
      <c r="J79" s="184"/>
    </row>
    <row r="80" spans="1:10" ht="14.45" customHeight="1" x14ac:dyDescent="0.2">
      <c r="A80" s="31"/>
      <c r="B80" s="74"/>
      <c r="C80" s="133" t="s">
        <v>38</v>
      </c>
      <c r="D80" s="133"/>
      <c r="E80" s="133"/>
      <c r="F80" s="133"/>
      <c r="G80" s="74"/>
      <c r="H80" s="74"/>
      <c r="I80" s="74"/>
      <c r="J80" s="33"/>
    </row>
    <row r="81" spans="1:10" ht="14.25" x14ac:dyDescent="0.2">
      <c r="A81" s="134" t="s">
        <v>39</v>
      </c>
      <c r="B81" s="135"/>
      <c r="C81" s="182" t="s">
        <v>524</v>
      </c>
      <c r="D81" s="183"/>
      <c r="E81" s="183"/>
      <c r="F81" s="183"/>
      <c r="G81" s="183"/>
      <c r="H81" s="183"/>
      <c r="I81" s="183"/>
      <c r="J81" s="184"/>
    </row>
    <row r="82" spans="1:10" ht="14.45" customHeight="1" x14ac:dyDescent="0.2">
      <c r="A82" s="39"/>
      <c r="B82" s="40"/>
      <c r="C82" s="185" t="s">
        <v>40</v>
      </c>
      <c r="D82" s="185"/>
      <c r="E82" s="185"/>
      <c r="F82" s="185"/>
      <c r="G82" s="185"/>
      <c r="H82" s="40"/>
      <c r="I82" s="40"/>
      <c r="J82" s="41"/>
    </row>
    <row r="89" spans="1:10" ht="27" customHeight="1" x14ac:dyDescent="0.2"/>
    <row r="93" spans="1:10"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48">
    <mergeCell ref="E78:F78"/>
    <mergeCell ref="G78:H78"/>
    <mergeCell ref="A79:B79"/>
    <mergeCell ref="C79:J79"/>
    <mergeCell ref="C80:F80"/>
    <mergeCell ref="A81:B81"/>
    <mergeCell ref="C81:J81"/>
    <mergeCell ref="C82:G82"/>
    <mergeCell ref="C74:I74"/>
    <mergeCell ref="A75:B75"/>
    <mergeCell ref="C75:E75"/>
    <mergeCell ref="F75:G75"/>
    <mergeCell ref="H75:J75"/>
    <mergeCell ref="E76:F76"/>
    <mergeCell ref="G76:H76"/>
    <mergeCell ref="A77:B77"/>
    <mergeCell ref="C77:J77"/>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67:F67"/>
    <mergeCell ref="E43:F43"/>
    <mergeCell ref="A42:D42"/>
    <mergeCell ref="E42:I42"/>
    <mergeCell ref="C43:D43"/>
    <mergeCell ref="G43:I43"/>
    <mergeCell ref="A44:D44"/>
    <mergeCell ref="E44:I44"/>
    <mergeCell ref="G67:H67"/>
    <mergeCell ref="E36:I36"/>
    <mergeCell ref="D37:I37"/>
    <mergeCell ref="A38:D38"/>
    <mergeCell ref="E38:I38"/>
    <mergeCell ref="E39:F39"/>
    <mergeCell ref="G39:H39"/>
    <mergeCell ref="A40:D40"/>
    <mergeCell ref="E40:I40"/>
    <mergeCell ref="E41:F41"/>
    <mergeCell ref="G41:H41"/>
    <mergeCell ref="C72:D72"/>
    <mergeCell ref="E72:F72"/>
    <mergeCell ref="G72:I72"/>
    <mergeCell ref="A73:B73"/>
    <mergeCell ref="C73:J73"/>
    <mergeCell ref="A68:D68"/>
    <mergeCell ref="E68:I68"/>
    <mergeCell ref="E71:F71"/>
    <mergeCell ref="E69:F69"/>
    <mergeCell ref="G69:H69"/>
    <mergeCell ref="E70:F70"/>
    <mergeCell ref="G70:H70"/>
    <mergeCell ref="A71:B71"/>
    <mergeCell ref="C71:D71"/>
    <mergeCell ref="G71:J71"/>
    <mergeCell ref="E45:F45"/>
    <mergeCell ref="G45:H45"/>
    <mergeCell ref="A46:D46"/>
    <mergeCell ref="E46:I46"/>
    <mergeCell ref="A48:D48"/>
    <mergeCell ref="E48:I48"/>
    <mergeCell ref="A50:D50"/>
    <mergeCell ref="E50:I50"/>
    <mergeCell ref="A52:D52"/>
    <mergeCell ref="E52:I52"/>
    <mergeCell ref="A64:D64"/>
    <mergeCell ref="E64:I64"/>
    <mergeCell ref="A66:D66"/>
    <mergeCell ref="E66:I66"/>
    <mergeCell ref="A54:D54"/>
    <mergeCell ref="E54:I54"/>
    <mergeCell ref="A56:D56"/>
    <mergeCell ref="E56:I56"/>
    <mergeCell ref="A58:D58"/>
    <mergeCell ref="E58:I58"/>
    <mergeCell ref="A60:D60"/>
    <mergeCell ref="E60:I60"/>
    <mergeCell ref="A62:D62"/>
    <mergeCell ref="E62:I62"/>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71:D71" xr:uid="{00000000-0002-0000-0000-000002000000}">
      <formula1>$J$69:$J$70</formula1>
    </dataValidation>
  </dataValidations>
  <pageMargins left="0.7" right="0.7"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3" zoomScale="110" zoomScaleNormal="100" workbookViewId="0">
      <selection activeCell="P69" sqref="P69"/>
    </sheetView>
  </sheetViews>
  <sheetFormatPr defaultColWidth="8.85546875" defaultRowHeight="12.75" x14ac:dyDescent="0.2"/>
  <cols>
    <col min="8" max="9" width="16.7109375" style="59" customWidth="1"/>
    <col min="10" max="10" width="10.28515625" bestFit="1" customWidth="1"/>
  </cols>
  <sheetData>
    <row r="1" spans="1:9" x14ac:dyDescent="0.2">
      <c r="A1" s="203" t="s">
        <v>41</v>
      </c>
      <c r="B1" s="204"/>
      <c r="C1" s="204"/>
      <c r="D1" s="204"/>
      <c r="E1" s="204"/>
      <c r="F1" s="204"/>
      <c r="G1" s="204"/>
      <c r="H1" s="204"/>
      <c r="I1" s="204"/>
    </row>
    <row r="2" spans="1:9" x14ac:dyDescent="0.2">
      <c r="A2" s="205" t="s">
        <v>530</v>
      </c>
      <c r="B2" s="206"/>
      <c r="C2" s="206"/>
      <c r="D2" s="206"/>
      <c r="E2" s="206"/>
      <c r="F2" s="206"/>
      <c r="G2" s="206"/>
      <c r="H2" s="206"/>
      <c r="I2" s="206"/>
    </row>
    <row r="3" spans="1:9" x14ac:dyDescent="0.2">
      <c r="A3" s="207" t="s">
        <v>491</v>
      </c>
      <c r="B3" s="207"/>
      <c r="C3" s="207"/>
      <c r="D3" s="207"/>
      <c r="E3" s="207"/>
      <c r="F3" s="207"/>
      <c r="G3" s="207"/>
      <c r="H3" s="207"/>
      <c r="I3" s="207"/>
    </row>
    <row r="4" spans="1:9" x14ac:dyDescent="0.2">
      <c r="A4" s="208" t="s">
        <v>499</v>
      </c>
      <c r="B4" s="209"/>
      <c r="C4" s="209"/>
      <c r="D4" s="209"/>
      <c r="E4" s="209"/>
      <c r="F4" s="209"/>
      <c r="G4" s="209"/>
      <c r="H4" s="209"/>
      <c r="I4" s="210"/>
    </row>
    <row r="5" spans="1:9" ht="34.5" thickBot="1" x14ac:dyDescent="0.25">
      <c r="A5" s="214" t="s">
        <v>42</v>
      </c>
      <c r="B5" s="215"/>
      <c r="C5" s="215"/>
      <c r="D5" s="215"/>
      <c r="E5" s="215"/>
      <c r="F5" s="216"/>
      <c r="G5" s="24" t="s">
        <v>43</v>
      </c>
      <c r="H5" s="54" t="s">
        <v>44</v>
      </c>
      <c r="I5" s="55" t="s">
        <v>45</v>
      </c>
    </row>
    <row r="6" spans="1:9" x14ac:dyDescent="0.2">
      <c r="A6" s="211">
        <v>1</v>
      </c>
      <c r="B6" s="212"/>
      <c r="C6" s="212"/>
      <c r="D6" s="212"/>
      <c r="E6" s="212"/>
      <c r="F6" s="213"/>
      <c r="G6" s="25">
        <v>2</v>
      </c>
      <c r="H6" s="26">
        <v>3</v>
      </c>
      <c r="I6" s="26">
        <v>4</v>
      </c>
    </row>
    <row r="7" spans="1:9" x14ac:dyDescent="0.2">
      <c r="A7" s="217"/>
      <c r="B7" s="217"/>
      <c r="C7" s="217"/>
      <c r="D7" s="217"/>
      <c r="E7" s="217"/>
      <c r="F7" s="217"/>
      <c r="G7" s="217"/>
      <c r="H7" s="217"/>
      <c r="I7" s="218"/>
    </row>
    <row r="8" spans="1:9" ht="12.75" customHeight="1" x14ac:dyDescent="0.2">
      <c r="A8" s="219" t="s">
        <v>46</v>
      </c>
      <c r="B8" s="220"/>
      <c r="C8" s="220"/>
      <c r="D8" s="220"/>
      <c r="E8" s="220"/>
      <c r="F8" s="221"/>
      <c r="G8" s="15">
        <v>1</v>
      </c>
      <c r="H8" s="56">
        <v>0</v>
      </c>
      <c r="I8" s="56">
        <v>0</v>
      </c>
    </row>
    <row r="9" spans="1:9" ht="12.75" customHeight="1" x14ac:dyDescent="0.2">
      <c r="A9" s="200" t="s">
        <v>47</v>
      </c>
      <c r="B9" s="201"/>
      <c r="C9" s="201"/>
      <c r="D9" s="201"/>
      <c r="E9" s="201"/>
      <c r="F9" s="202"/>
      <c r="G9" s="16">
        <v>2</v>
      </c>
      <c r="H9" s="57">
        <f>H10+H17+H27+H38+H43</f>
        <v>313353712</v>
      </c>
      <c r="I9" s="57">
        <f>I10+I17+I27+I38+I43</f>
        <v>366115324</v>
      </c>
    </row>
    <row r="10" spans="1:9" ht="12.75" customHeight="1" x14ac:dyDescent="0.2">
      <c r="A10" s="191" t="s">
        <v>48</v>
      </c>
      <c r="B10" s="192"/>
      <c r="C10" s="192"/>
      <c r="D10" s="192"/>
      <c r="E10" s="192"/>
      <c r="F10" s="193"/>
      <c r="G10" s="16">
        <v>3</v>
      </c>
      <c r="H10" s="57">
        <f>H11+H12+H13+H14+H15+H16</f>
        <v>25742275</v>
      </c>
      <c r="I10" s="57">
        <f>I11+I12+I13+I14+I15+I16</f>
        <v>28658597</v>
      </c>
    </row>
    <row r="11" spans="1:9" ht="12.75" customHeight="1" x14ac:dyDescent="0.2">
      <c r="A11" s="197" t="s">
        <v>49</v>
      </c>
      <c r="B11" s="198"/>
      <c r="C11" s="198"/>
      <c r="D11" s="198"/>
      <c r="E11" s="198"/>
      <c r="F11" s="199"/>
      <c r="G11" s="15">
        <v>4</v>
      </c>
      <c r="H11" s="56">
        <v>5466207</v>
      </c>
      <c r="I11" s="56">
        <v>5460192</v>
      </c>
    </row>
    <row r="12" spans="1:9" ht="23.45" customHeight="1" x14ac:dyDescent="0.2">
      <c r="A12" s="197" t="s">
        <v>50</v>
      </c>
      <c r="B12" s="198"/>
      <c r="C12" s="198"/>
      <c r="D12" s="198"/>
      <c r="E12" s="198"/>
      <c r="F12" s="199"/>
      <c r="G12" s="15">
        <v>5</v>
      </c>
      <c r="H12" s="56">
        <v>8659143</v>
      </c>
      <c r="I12" s="56">
        <v>7932769</v>
      </c>
    </row>
    <row r="13" spans="1:9" ht="12.75" customHeight="1" x14ac:dyDescent="0.2">
      <c r="A13" s="197" t="s">
        <v>51</v>
      </c>
      <c r="B13" s="198"/>
      <c r="C13" s="198"/>
      <c r="D13" s="198"/>
      <c r="E13" s="198"/>
      <c r="F13" s="199"/>
      <c r="G13" s="15">
        <v>6</v>
      </c>
      <c r="H13" s="56">
        <v>8352686</v>
      </c>
      <c r="I13" s="56">
        <v>9551478</v>
      </c>
    </row>
    <row r="14" spans="1:9" ht="12.75" customHeight="1" x14ac:dyDescent="0.2">
      <c r="A14" s="197" t="s">
        <v>52</v>
      </c>
      <c r="B14" s="198"/>
      <c r="C14" s="198"/>
      <c r="D14" s="198"/>
      <c r="E14" s="198"/>
      <c r="F14" s="199"/>
      <c r="G14" s="15">
        <v>7</v>
      </c>
      <c r="H14" s="56">
        <v>0</v>
      </c>
      <c r="I14" s="56">
        <v>0</v>
      </c>
    </row>
    <row r="15" spans="1:9" ht="12.75" customHeight="1" x14ac:dyDescent="0.2">
      <c r="A15" s="197" t="s">
        <v>53</v>
      </c>
      <c r="B15" s="198"/>
      <c r="C15" s="198"/>
      <c r="D15" s="198"/>
      <c r="E15" s="198"/>
      <c r="F15" s="199"/>
      <c r="G15" s="15">
        <v>8</v>
      </c>
      <c r="H15" s="56">
        <v>3249291</v>
      </c>
      <c r="I15" s="56">
        <v>5690940</v>
      </c>
    </row>
    <row r="16" spans="1:9" ht="12.75" customHeight="1" x14ac:dyDescent="0.2">
      <c r="A16" s="197" t="s">
        <v>54</v>
      </c>
      <c r="B16" s="198"/>
      <c r="C16" s="198"/>
      <c r="D16" s="198"/>
      <c r="E16" s="198"/>
      <c r="F16" s="199"/>
      <c r="G16" s="15">
        <v>9</v>
      </c>
      <c r="H16" s="56">
        <v>14948</v>
      </c>
      <c r="I16" s="56">
        <v>23218</v>
      </c>
    </row>
    <row r="17" spans="1:9" ht="12.75" customHeight="1" x14ac:dyDescent="0.2">
      <c r="A17" s="191" t="s">
        <v>55</v>
      </c>
      <c r="B17" s="192"/>
      <c r="C17" s="192"/>
      <c r="D17" s="192"/>
      <c r="E17" s="192"/>
      <c r="F17" s="193"/>
      <c r="G17" s="16">
        <v>10</v>
      </c>
      <c r="H17" s="57">
        <f>H18+H19+H20+H21+H22+H23+H24+H25+H26</f>
        <v>232818877</v>
      </c>
      <c r="I17" s="57">
        <f>I18+I19+I20+I21+I22+I23+I24+I25+I26</f>
        <v>263841828</v>
      </c>
    </row>
    <row r="18" spans="1:9" ht="12.75" customHeight="1" x14ac:dyDescent="0.2">
      <c r="A18" s="197" t="s">
        <v>56</v>
      </c>
      <c r="B18" s="198"/>
      <c r="C18" s="198"/>
      <c r="D18" s="198"/>
      <c r="E18" s="198"/>
      <c r="F18" s="199"/>
      <c r="G18" s="15">
        <v>11</v>
      </c>
      <c r="H18" s="56">
        <v>41479811</v>
      </c>
      <c r="I18" s="56">
        <v>42918283</v>
      </c>
    </row>
    <row r="19" spans="1:9" ht="12.75" customHeight="1" x14ac:dyDescent="0.2">
      <c r="A19" s="197" t="s">
        <v>57</v>
      </c>
      <c r="B19" s="198"/>
      <c r="C19" s="198"/>
      <c r="D19" s="198"/>
      <c r="E19" s="198"/>
      <c r="F19" s="199"/>
      <c r="G19" s="15">
        <v>12</v>
      </c>
      <c r="H19" s="56">
        <v>76451357</v>
      </c>
      <c r="I19" s="56">
        <v>79361026</v>
      </c>
    </row>
    <row r="20" spans="1:9" ht="12.75" customHeight="1" x14ac:dyDescent="0.2">
      <c r="A20" s="197" t="s">
        <v>58</v>
      </c>
      <c r="B20" s="198"/>
      <c r="C20" s="198"/>
      <c r="D20" s="198"/>
      <c r="E20" s="198"/>
      <c r="F20" s="199"/>
      <c r="G20" s="15">
        <v>13</v>
      </c>
      <c r="H20" s="56">
        <v>68760791</v>
      </c>
      <c r="I20" s="56">
        <v>78154093</v>
      </c>
    </row>
    <row r="21" spans="1:9" ht="12.75" customHeight="1" x14ac:dyDescent="0.2">
      <c r="A21" s="197" t="s">
        <v>59</v>
      </c>
      <c r="B21" s="198"/>
      <c r="C21" s="198"/>
      <c r="D21" s="198"/>
      <c r="E21" s="198"/>
      <c r="F21" s="199"/>
      <c r="G21" s="15">
        <v>14</v>
      </c>
      <c r="H21" s="56">
        <v>15803304</v>
      </c>
      <c r="I21" s="56">
        <v>16778713</v>
      </c>
    </row>
    <row r="22" spans="1:9" ht="12.75" customHeight="1" x14ac:dyDescent="0.2">
      <c r="A22" s="197" t="s">
        <v>60</v>
      </c>
      <c r="B22" s="198"/>
      <c r="C22" s="198"/>
      <c r="D22" s="198"/>
      <c r="E22" s="198"/>
      <c r="F22" s="199"/>
      <c r="G22" s="15">
        <v>15</v>
      </c>
      <c r="H22" s="56">
        <v>0</v>
      </c>
      <c r="I22" s="56">
        <v>0</v>
      </c>
    </row>
    <row r="23" spans="1:9" ht="12.75" customHeight="1" x14ac:dyDescent="0.2">
      <c r="A23" s="197" t="s">
        <v>61</v>
      </c>
      <c r="B23" s="198"/>
      <c r="C23" s="198"/>
      <c r="D23" s="198"/>
      <c r="E23" s="198"/>
      <c r="F23" s="199"/>
      <c r="G23" s="15">
        <v>16</v>
      </c>
      <c r="H23" s="56">
        <v>4009859</v>
      </c>
      <c r="I23" s="56">
        <v>6829791</v>
      </c>
    </row>
    <row r="24" spans="1:9" ht="12.75" customHeight="1" x14ac:dyDescent="0.2">
      <c r="A24" s="197" t="s">
        <v>62</v>
      </c>
      <c r="B24" s="198"/>
      <c r="C24" s="198"/>
      <c r="D24" s="198"/>
      <c r="E24" s="198"/>
      <c r="F24" s="199"/>
      <c r="G24" s="15">
        <v>17</v>
      </c>
      <c r="H24" s="56">
        <v>8213025</v>
      </c>
      <c r="I24" s="56">
        <v>20346748</v>
      </c>
    </row>
    <row r="25" spans="1:9" ht="12.75" customHeight="1" x14ac:dyDescent="0.2">
      <c r="A25" s="197" t="s">
        <v>63</v>
      </c>
      <c r="B25" s="198"/>
      <c r="C25" s="198"/>
      <c r="D25" s="198"/>
      <c r="E25" s="198"/>
      <c r="F25" s="199"/>
      <c r="G25" s="15">
        <v>18</v>
      </c>
      <c r="H25" s="56">
        <v>98036</v>
      </c>
      <c r="I25" s="56">
        <v>436483</v>
      </c>
    </row>
    <row r="26" spans="1:9" ht="12.75" customHeight="1" x14ac:dyDescent="0.2">
      <c r="A26" s="197" t="s">
        <v>64</v>
      </c>
      <c r="B26" s="198"/>
      <c r="C26" s="198"/>
      <c r="D26" s="198"/>
      <c r="E26" s="198"/>
      <c r="F26" s="199"/>
      <c r="G26" s="15">
        <v>19</v>
      </c>
      <c r="H26" s="56">
        <v>18002694</v>
      </c>
      <c r="I26" s="56">
        <v>19016691</v>
      </c>
    </row>
    <row r="27" spans="1:9" ht="12.75" customHeight="1" x14ac:dyDescent="0.2">
      <c r="A27" s="191" t="s">
        <v>65</v>
      </c>
      <c r="B27" s="192"/>
      <c r="C27" s="192"/>
      <c r="D27" s="192"/>
      <c r="E27" s="192"/>
      <c r="F27" s="193"/>
      <c r="G27" s="16">
        <v>20</v>
      </c>
      <c r="H27" s="57">
        <f>SUM(H28:H37)</f>
        <v>39185883</v>
      </c>
      <c r="I27" s="57">
        <f>SUM(I28:I37)</f>
        <v>57744346</v>
      </c>
    </row>
    <row r="28" spans="1:9" ht="12.75" customHeight="1" x14ac:dyDescent="0.2">
      <c r="A28" s="197" t="s">
        <v>66</v>
      </c>
      <c r="B28" s="198"/>
      <c r="C28" s="198"/>
      <c r="D28" s="198"/>
      <c r="E28" s="198"/>
      <c r="F28" s="199"/>
      <c r="G28" s="15">
        <v>21</v>
      </c>
      <c r="H28" s="56">
        <v>8265</v>
      </c>
      <c r="I28" s="56">
        <v>8265</v>
      </c>
    </row>
    <row r="29" spans="1:9" ht="12.75" customHeight="1" x14ac:dyDescent="0.2">
      <c r="A29" s="197" t="s">
        <v>67</v>
      </c>
      <c r="B29" s="198"/>
      <c r="C29" s="198"/>
      <c r="D29" s="198"/>
      <c r="E29" s="198"/>
      <c r="F29" s="199"/>
      <c r="G29" s="15">
        <v>22</v>
      </c>
      <c r="H29" s="56">
        <v>0</v>
      </c>
      <c r="I29" s="56"/>
    </row>
    <row r="30" spans="1:9" ht="12.75" customHeight="1" x14ac:dyDescent="0.2">
      <c r="A30" s="197" t="s">
        <v>68</v>
      </c>
      <c r="B30" s="198"/>
      <c r="C30" s="198"/>
      <c r="D30" s="198"/>
      <c r="E30" s="198"/>
      <c r="F30" s="199"/>
      <c r="G30" s="15">
        <v>23</v>
      </c>
      <c r="H30" s="56">
        <v>0</v>
      </c>
      <c r="I30" s="56"/>
    </row>
    <row r="31" spans="1:9" ht="24.6" customHeight="1" x14ac:dyDescent="0.2">
      <c r="A31" s="197" t="s">
        <v>69</v>
      </c>
      <c r="B31" s="198"/>
      <c r="C31" s="198"/>
      <c r="D31" s="198"/>
      <c r="E31" s="198"/>
      <c r="F31" s="199"/>
      <c r="G31" s="15">
        <v>24</v>
      </c>
      <c r="H31" s="56">
        <v>33334461</v>
      </c>
      <c r="I31" s="56">
        <v>44849705</v>
      </c>
    </row>
    <row r="32" spans="1:9" ht="24" customHeight="1" x14ac:dyDescent="0.2">
      <c r="A32" s="197" t="s">
        <v>70</v>
      </c>
      <c r="B32" s="198"/>
      <c r="C32" s="198"/>
      <c r="D32" s="198"/>
      <c r="E32" s="198"/>
      <c r="F32" s="199"/>
      <c r="G32" s="15">
        <v>25</v>
      </c>
      <c r="H32" s="56">
        <v>0</v>
      </c>
      <c r="I32" s="56">
        <v>0</v>
      </c>
    </row>
    <row r="33" spans="1:9" ht="26.45" customHeight="1" x14ac:dyDescent="0.2">
      <c r="A33" s="197" t="s">
        <v>71</v>
      </c>
      <c r="B33" s="198"/>
      <c r="C33" s="198"/>
      <c r="D33" s="198"/>
      <c r="E33" s="198"/>
      <c r="F33" s="199"/>
      <c r="G33" s="15">
        <v>26</v>
      </c>
      <c r="H33" s="56">
        <v>0</v>
      </c>
      <c r="I33" s="56">
        <v>5725000</v>
      </c>
    </row>
    <row r="34" spans="1:9" ht="12.75" customHeight="1" x14ac:dyDescent="0.2">
      <c r="A34" s="197" t="s">
        <v>72</v>
      </c>
      <c r="B34" s="198"/>
      <c r="C34" s="198"/>
      <c r="D34" s="198"/>
      <c r="E34" s="198"/>
      <c r="F34" s="199"/>
      <c r="G34" s="15">
        <v>27</v>
      </c>
      <c r="H34" s="56">
        <v>357088</v>
      </c>
      <c r="I34" s="56">
        <v>754920</v>
      </c>
    </row>
    <row r="35" spans="1:9" ht="12.75" customHeight="1" x14ac:dyDescent="0.2">
      <c r="A35" s="197" t="s">
        <v>73</v>
      </c>
      <c r="B35" s="198"/>
      <c r="C35" s="198"/>
      <c r="D35" s="198"/>
      <c r="E35" s="198"/>
      <c r="F35" s="199"/>
      <c r="G35" s="15">
        <v>28</v>
      </c>
      <c r="H35" s="56">
        <v>1274770</v>
      </c>
      <c r="I35" s="56">
        <v>1195746</v>
      </c>
    </row>
    <row r="36" spans="1:9" ht="12.75" customHeight="1" x14ac:dyDescent="0.2">
      <c r="A36" s="197" t="s">
        <v>74</v>
      </c>
      <c r="B36" s="198"/>
      <c r="C36" s="198"/>
      <c r="D36" s="198"/>
      <c r="E36" s="198"/>
      <c r="F36" s="199"/>
      <c r="G36" s="15">
        <v>29</v>
      </c>
      <c r="H36" s="56">
        <v>3848230</v>
      </c>
      <c r="I36" s="56">
        <v>4848053</v>
      </c>
    </row>
    <row r="37" spans="1:9" ht="12.75" customHeight="1" x14ac:dyDescent="0.2">
      <c r="A37" s="197" t="s">
        <v>75</v>
      </c>
      <c r="B37" s="198"/>
      <c r="C37" s="198"/>
      <c r="D37" s="198"/>
      <c r="E37" s="198"/>
      <c r="F37" s="199"/>
      <c r="G37" s="15">
        <v>30</v>
      </c>
      <c r="H37" s="56">
        <v>363069</v>
      </c>
      <c r="I37" s="56">
        <v>362657</v>
      </c>
    </row>
    <row r="38" spans="1:9" ht="12.75" customHeight="1" x14ac:dyDescent="0.2">
      <c r="A38" s="191" t="s">
        <v>76</v>
      </c>
      <c r="B38" s="192"/>
      <c r="C38" s="192"/>
      <c r="D38" s="192"/>
      <c r="E38" s="192"/>
      <c r="F38" s="193"/>
      <c r="G38" s="16">
        <v>31</v>
      </c>
      <c r="H38" s="57">
        <f>H39+H40+H41+H42</f>
        <v>6690107</v>
      </c>
      <c r="I38" s="57">
        <f>I39+I40+I41+I42</f>
        <v>6053332</v>
      </c>
    </row>
    <row r="39" spans="1:9" ht="12.75" customHeight="1" x14ac:dyDescent="0.2">
      <c r="A39" s="197" t="s">
        <v>77</v>
      </c>
      <c r="B39" s="198"/>
      <c r="C39" s="198"/>
      <c r="D39" s="198"/>
      <c r="E39" s="198"/>
      <c r="F39" s="199"/>
      <c r="G39" s="15">
        <v>32</v>
      </c>
      <c r="H39" s="56">
        <v>0</v>
      </c>
      <c r="I39" s="56">
        <v>0</v>
      </c>
    </row>
    <row r="40" spans="1:9" ht="21.6" customHeight="1" x14ac:dyDescent="0.2">
      <c r="A40" s="197" t="s">
        <v>78</v>
      </c>
      <c r="B40" s="198"/>
      <c r="C40" s="198"/>
      <c r="D40" s="198"/>
      <c r="E40" s="198"/>
      <c r="F40" s="199"/>
      <c r="G40" s="15">
        <v>33</v>
      </c>
      <c r="H40" s="56">
        <v>0</v>
      </c>
      <c r="I40" s="56">
        <v>0</v>
      </c>
    </row>
    <row r="41" spans="1:9" ht="12.75" customHeight="1" x14ac:dyDescent="0.2">
      <c r="A41" s="197" t="s">
        <v>79</v>
      </c>
      <c r="B41" s="198"/>
      <c r="C41" s="198"/>
      <c r="D41" s="198"/>
      <c r="E41" s="198"/>
      <c r="F41" s="199"/>
      <c r="G41" s="15">
        <v>34</v>
      </c>
      <c r="H41" s="56">
        <v>1295391</v>
      </c>
      <c r="I41" s="56">
        <v>924702</v>
      </c>
    </row>
    <row r="42" spans="1:9" ht="12.75" customHeight="1" x14ac:dyDescent="0.2">
      <c r="A42" s="197" t="s">
        <v>80</v>
      </c>
      <c r="B42" s="198"/>
      <c r="C42" s="198"/>
      <c r="D42" s="198"/>
      <c r="E42" s="198"/>
      <c r="F42" s="199"/>
      <c r="G42" s="15">
        <v>35</v>
      </c>
      <c r="H42" s="56">
        <v>5394716</v>
      </c>
      <c r="I42" s="56">
        <v>5128630</v>
      </c>
    </row>
    <row r="43" spans="1:9" ht="12.75" customHeight="1" x14ac:dyDescent="0.2">
      <c r="A43" s="222" t="s">
        <v>81</v>
      </c>
      <c r="B43" s="223"/>
      <c r="C43" s="223"/>
      <c r="D43" s="223"/>
      <c r="E43" s="223"/>
      <c r="F43" s="224"/>
      <c r="G43" s="15">
        <v>36</v>
      </c>
      <c r="H43" s="56">
        <v>8916570</v>
      </c>
      <c r="I43" s="56">
        <v>9817221</v>
      </c>
    </row>
    <row r="44" spans="1:9" ht="12.75" customHeight="1" x14ac:dyDescent="0.2">
      <c r="A44" s="200" t="s">
        <v>82</v>
      </c>
      <c r="B44" s="201"/>
      <c r="C44" s="201"/>
      <c r="D44" s="201"/>
      <c r="E44" s="201"/>
      <c r="F44" s="202"/>
      <c r="G44" s="16">
        <v>37</v>
      </c>
      <c r="H44" s="57">
        <f>H45+H53+H60+H70</f>
        <v>696811983</v>
      </c>
      <c r="I44" s="57">
        <f>I45+I53+I60+I70</f>
        <v>871945809</v>
      </c>
    </row>
    <row r="45" spans="1:9" ht="12.75" customHeight="1" x14ac:dyDescent="0.2">
      <c r="A45" s="191" t="s">
        <v>83</v>
      </c>
      <c r="B45" s="192"/>
      <c r="C45" s="192"/>
      <c r="D45" s="192"/>
      <c r="E45" s="192"/>
      <c r="F45" s="193"/>
      <c r="G45" s="16">
        <v>38</v>
      </c>
      <c r="H45" s="57">
        <f>SUM(H46:H52)</f>
        <v>220533216</v>
      </c>
      <c r="I45" s="57">
        <f>SUM(I46:I52)</f>
        <v>236683629</v>
      </c>
    </row>
    <row r="46" spans="1:9" ht="12.75" customHeight="1" x14ac:dyDescent="0.2">
      <c r="A46" s="197" t="s">
        <v>84</v>
      </c>
      <c r="B46" s="198"/>
      <c r="C46" s="198"/>
      <c r="D46" s="198"/>
      <c r="E46" s="198"/>
      <c r="F46" s="199"/>
      <c r="G46" s="15">
        <v>39</v>
      </c>
      <c r="H46" s="56">
        <v>109032506</v>
      </c>
      <c r="I46" s="56">
        <v>121889202</v>
      </c>
    </row>
    <row r="47" spans="1:9" ht="12.75" customHeight="1" x14ac:dyDescent="0.2">
      <c r="A47" s="197" t="s">
        <v>85</v>
      </c>
      <c r="B47" s="198"/>
      <c r="C47" s="198"/>
      <c r="D47" s="198"/>
      <c r="E47" s="198"/>
      <c r="F47" s="199"/>
      <c r="G47" s="15">
        <v>40</v>
      </c>
      <c r="H47" s="56">
        <v>62825081</v>
      </c>
      <c r="I47" s="56">
        <v>70717300</v>
      </c>
    </row>
    <row r="48" spans="1:9" ht="12.75" customHeight="1" x14ac:dyDescent="0.2">
      <c r="A48" s="197" t="s">
        <v>86</v>
      </c>
      <c r="B48" s="198"/>
      <c r="C48" s="198"/>
      <c r="D48" s="198"/>
      <c r="E48" s="198"/>
      <c r="F48" s="199"/>
      <c r="G48" s="15">
        <v>41</v>
      </c>
      <c r="H48" s="56">
        <v>36842270</v>
      </c>
      <c r="I48" s="56">
        <v>32585272</v>
      </c>
    </row>
    <row r="49" spans="1:9" ht="12.75" customHeight="1" x14ac:dyDescent="0.2">
      <c r="A49" s="197" t="s">
        <v>87</v>
      </c>
      <c r="B49" s="198"/>
      <c r="C49" s="198"/>
      <c r="D49" s="198"/>
      <c r="E49" s="198"/>
      <c r="F49" s="199"/>
      <c r="G49" s="15">
        <v>42</v>
      </c>
      <c r="H49" s="56">
        <v>3815037</v>
      </c>
      <c r="I49" s="56">
        <v>4513841</v>
      </c>
    </row>
    <row r="50" spans="1:9" ht="12.75" customHeight="1" x14ac:dyDescent="0.2">
      <c r="A50" s="197" t="s">
        <v>88</v>
      </c>
      <c r="B50" s="198"/>
      <c r="C50" s="198"/>
      <c r="D50" s="198"/>
      <c r="E50" s="198"/>
      <c r="F50" s="199"/>
      <c r="G50" s="15">
        <v>43</v>
      </c>
      <c r="H50" s="56">
        <v>7255067</v>
      </c>
      <c r="I50" s="56">
        <v>6220758</v>
      </c>
    </row>
    <row r="51" spans="1:9" ht="12.75" customHeight="1" x14ac:dyDescent="0.2">
      <c r="A51" s="197" t="s">
        <v>89</v>
      </c>
      <c r="B51" s="198"/>
      <c r="C51" s="198"/>
      <c r="D51" s="198"/>
      <c r="E51" s="198"/>
      <c r="F51" s="199"/>
      <c r="G51" s="15">
        <v>44</v>
      </c>
      <c r="H51" s="56">
        <v>763255</v>
      </c>
      <c r="I51" s="56">
        <v>757256</v>
      </c>
    </row>
    <row r="52" spans="1:9" ht="12.75" customHeight="1" x14ac:dyDescent="0.2">
      <c r="A52" s="197" t="s">
        <v>90</v>
      </c>
      <c r="B52" s="198"/>
      <c r="C52" s="198"/>
      <c r="D52" s="198"/>
      <c r="E52" s="198"/>
      <c r="F52" s="199"/>
      <c r="G52" s="15">
        <v>45</v>
      </c>
      <c r="H52" s="56">
        <v>0</v>
      </c>
      <c r="I52" s="56">
        <v>0</v>
      </c>
    </row>
    <row r="53" spans="1:9" ht="12.75" customHeight="1" x14ac:dyDescent="0.2">
      <c r="A53" s="191" t="s">
        <v>91</v>
      </c>
      <c r="B53" s="192"/>
      <c r="C53" s="192"/>
      <c r="D53" s="192"/>
      <c r="E53" s="192"/>
      <c r="F53" s="193"/>
      <c r="G53" s="16">
        <v>46</v>
      </c>
      <c r="H53" s="57">
        <f>SUM(H54:H59)</f>
        <v>321918665</v>
      </c>
      <c r="I53" s="57">
        <f>SUM(I54:I59)</f>
        <v>406669254</v>
      </c>
    </row>
    <row r="54" spans="1:9" ht="12.75" customHeight="1" x14ac:dyDescent="0.2">
      <c r="A54" s="197" t="s">
        <v>92</v>
      </c>
      <c r="B54" s="198"/>
      <c r="C54" s="198"/>
      <c r="D54" s="198"/>
      <c r="E54" s="198"/>
      <c r="F54" s="199"/>
      <c r="G54" s="15">
        <v>47</v>
      </c>
      <c r="H54" s="56">
        <v>0</v>
      </c>
      <c r="I54" s="56">
        <v>0</v>
      </c>
    </row>
    <row r="55" spans="1:9" ht="24.6" customHeight="1" x14ac:dyDescent="0.2">
      <c r="A55" s="197" t="s">
        <v>93</v>
      </c>
      <c r="B55" s="198"/>
      <c r="C55" s="198"/>
      <c r="D55" s="198"/>
      <c r="E55" s="198"/>
      <c r="F55" s="199"/>
      <c r="G55" s="15">
        <v>48</v>
      </c>
      <c r="H55" s="56">
        <v>12507096</v>
      </c>
      <c r="I55" s="56">
        <v>24359145</v>
      </c>
    </row>
    <row r="56" spans="1:9" ht="12.75" customHeight="1" x14ac:dyDescent="0.2">
      <c r="A56" s="197" t="s">
        <v>94</v>
      </c>
      <c r="B56" s="198"/>
      <c r="C56" s="198"/>
      <c r="D56" s="198"/>
      <c r="E56" s="198"/>
      <c r="F56" s="199"/>
      <c r="G56" s="15">
        <v>49</v>
      </c>
      <c r="H56" s="56">
        <v>273362113</v>
      </c>
      <c r="I56" s="56">
        <v>329755317</v>
      </c>
    </row>
    <row r="57" spans="1:9" ht="12.75" customHeight="1" x14ac:dyDescent="0.2">
      <c r="A57" s="197" t="s">
        <v>95</v>
      </c>
      <c r="B57" s="198"/>
      <c r="C57" s="198"/>
      <c r="D57" s="198"/>
      <c r="E57" s="198"/>
      <c r="F57" s="199"/>
      <c r="G57" s="15">
        <v>50</v>
      </c>
      <c r="H57" s="56">
        <v>77977</v>
      </c>
      <c r="I57" s="56">
        <v>106674</v>
      </c>
    </row>
    <row r="58" spans="1:9" ht="12.75" customHeight="1" x14ac:dyDescent="0.2">
      <c r="A58" s="197" t="s">
        <v>96</v>
      </c>
      <c r="B58" s="198"/>
      <c r="C58" s="198"/>
      <c r="D58" s="198"/>
      <c r="E58" s="198"/>
      <c r="F58" s="199"/>
      <c r="G58" s="15">
        <v>51</v>
      </c>
      <c r="H58" s="56">
        <v>14428326</v>
      </c>
      <c r="I58" s="56">
        <v>15940323</v>
      </c>
    </row>
    <row r="59" spans="1:9" ht="12.75" customHeight="1" x14ac:dyDescent="0.2">
      <c r="A59" s="197" t="s">
        <v>97</v>
      </c>
      <c r="B59" s="198"/>
      <c r="C59" s="198"/>
      <c r="D59" s="198"/>
      <c r="E59" s="198"/>
      <c r="F59" s="199"/>
      <c r="G59" s="15">
        <v>52</v>
      </c>
      <c r="H59" s="56">
        <v>21543153</v>
      </c>
      <c r="I59" s="56">
        <v>36507795</v>
      </c>
    </row>
    <row r="60" spans="1:9" ht="12.75" customHeight="1" x14ac:dyDescent="0.2">
      <c r="A60" s="191" t="s">
        <v>98</v>
      </c>
      <c r="B60" s="192"/>
      <c r="C60" s="192"/>
      <c r="D60" s="192"/>
      <c r="E60" s="192"/>
      <c r="F60" s="193"/>
      <c r="G60" s="16">
        <v>53</v>
      </c>
      <c r="H60" s="57">
        <f>SUM(H61:H69)</f>
        <v>536361</v>
      </c>
      <c r="I60" s="57">
        <f>SUM(I61:I69)</f>
        <v>80628924</v>
      </c>
    </row>
    <row r="61" spans="1:9" ht="12.75" customHeight="1" x14ac:dyDescent="0.2">
      <c r="A61" s="197" t="s">
        <v>99</v>
      </c>
      <c r="B61" s="198"/>
      <c r="C61" s="198"/>
      <c r="D61" s="198"/>
      <c r="E61" s="198"/>
      <c r="F61" s="199"/>
      <c r="G61" s="15">
        <v>54</v>
      </c>
      <c r="H61" s="56">
        <v>0</v>
      </c>
      <c r="I61" s="56">
        <v>0</v>
      </c>
    </row>
    <row r="62" spans="1:9" ht="12.75" customHeight="1" x14ac:dyDescent="0.2">
      <c r="A62" s="197" t="s">
        <v>100</v>
      </c>
      <c r="B62" s="198"/>
      <c r="C62" s="198"/>
      <c r="D62" s="198"/>
      <c r="E62" s="198"/>
      <c r="F62" s="199"/>
      <c r="G62" s="15">
        <v>55</v>
      </c>
      <c r="H62" s="56">
        <v>0</v>
      </c>
      <c r="I62" s="56">
        <v>0</v>
      </c>
    </row>
    <row r="63" spans="1:9" ht="12.75" customHeight="1" x14ac:dyDescent="0.2">
      <c r="A63" s="197" t="s">
        <v>101</v>
      </c>
      <c r="B63" s="198"/>
      <c r="C63" s="198"/>
      <c r="D63" s="198"/>
      <c r="E63" s="198"/>
      <c r="F63" s="199"/>
      <c r="G63" s="15">
        <v>56</v>
      </c>
      <c r="H63" s="56">
        <v>0</v>
      </c>
      <c r="I63" s="56">
        <v>0</v>
      </c>
    </row>
    <row r="64" spans="1:9" ht="23.45" customHeight="1" x14ac:dyDescent="0.2">
      <c r="A64" s="197" t="s">
        <v>102</v>
      </c>
      <c r="B64" s="198"/>
      <c r="C64" s="198"/>
      <c r="D64" s="198"/>
      <c r="E64" s="198"/>
      <c r="F64" s="199"/>
      <c r="G64" s="15">
        <v>57</v>
      </c>
      <c r="H64" s="56">
        <v>0</v>
      </c>
      <c r="I64" s="56">
        <v>0</v>
      </c>
    </row>
    <row r="65" spans="1:9" ht="21" customHeight="1" x14ac:dyDescent="0.2">
      <c r="A65" s="197" t="s">
        <v>103</v>
      </c>
      <c r="B65" s="198"/>
      <c r="C65" s="198"/>
      <c r="D65" s="198"/>
      <c r="E65" s="198"/>
      <c r="F65" s="199"/>
      <c r="G65" s="15">
        <v>58</v>
      </c>
      <c r="H65" s="56">
        <v>0</v>
      </c>
      <c r="I65" s="56">
        <v>0</v>
      </c>
    </row>
    <row r="66" spans="1:9" ht="22.9" customHeight="1" x14ac:dyDescent="0.2">
      <c r="A66" s="197" t="s">
        <v>104</v>
      </c>
      <c r="B66" s="198"/>
      <c r="C66" s="198"/>
      <c r="D66" s="198"/>
      <c r="E66" s="198"/>
      <c r="F66" s="199"/>
      <c r="G66" s="15">
        <v>59</v>
      </c>
      <c r="H66" s="56">
        <v>0</v>
      </c>
      <c r="I66" s="56">
        <v>0</v>
      </c>
    </row>
    <row r="67" spans="1:9" ht="12.75" customHeight="1" x14ac:dyDescent="0.2">
      <c r="A67" s="197" t="s">
        <v>105</v>
      </c>
      <c r="B67" s="198"/>
      <c r="C67" s="198"/>
      <c r="D67" s="198"/>
      <c r="E67" s="198"/>
      <c r="F67" s="199"/>
      <c r="G67" s="15">
        <v>60</v>
      </c>
      <c r="H67" s="56">
        <v>0</v>
      </c>
      <c r="I67" s="56">
        <v>14927801</v>
      </c>
    </row>
    <row r="68" spans="1:9" ht="12.75" customHeight="1" x14ac:dyDescent="0.2">
      <c r="A68" s="197" t="s">
        <v>106</v>
      </c>
      <c r="B68" s="198"/>
      <c r="C68" s="198"/>
      <c r="D68" s="198"/>
      <c r="E68" s="198"/>
      <c r="F68" s="199"/>
      <c r="G68" s="15">
        <v>61</v>
      </c>
      <c r="H68" s="56">
        <v>475991</v>
      </c>
      <c r="I68" s="56">
        <v>65701123</v>
      </c>
    </row>
    <row r="69" spans="1:9" ht="12.75" customHeight="1" x14ac:dyDescent="0.2">
      <c r="A69" s="197" t="s">
        <v>107</v>
      </c>
      <c r="B69" s="198"/>
      <c r="C69" s="198"/>
      <c r="D69" s="198"/>
      <c r="E69" s="198"/>
      <c r="F69" s="199"/>
      <c r="G69" s="15">
        <v>62</v>
      </c>
      <c r="H69" s="56">
        <v>60370</v>
      </c>
      <c r="I69" s="56">
        <v>0</v>
      </c>
    </row>
    <row r="70" spans="1:9" ht="12.75" customHeight="1" x14ac:dyDescent="0.2">
      <c r="A70" s="222" t="s">
        <v>108</v>
      </c>
      <c r="B70" s="223"/>
      <c r="C70" s="223"/>
      <c r="D70" s="223"/>
      <c r="E70" s="223"/>
      <c r="F70" s="224"/>
      <c r="G70" s="15">
        <v>63</v>
      </c>
      <c r="H70" s="56">
        <v>153823741</v>
      </c>
      <c r="I70" s="56">
        <v>147964002</v>
      </c>
    </row>
    <row r="71" spans="1:9" ht="12.75" customHeight="1" x14ac:dyDescent="0.2">
      <c r="A71" s="229" t="s">
        <v>109</v>
      </c>
      <c r="B71" s="230"/>
      <c r="C71" s="230"/>
      <c r="D71" s="230"/>
      <c r="E71" s="230"/>
      <c r="F71" s="231"/>
      <c r="G71" s="15">
        <v>64</v>
      </c>
      <c r="H71" s="56">
        <v>9202598</v>
      </c>
      <c r="I71" s="56">
        <v>9570497</v>
      </c>
    </row>
    <row r="72" spans="1:9" ht="12.75" customHeight="1" x14ac:dyDescent="0.2">
      <c r="A72" s="200" t="s">
        <v>110</v>
      </c>
      <c r="B72" s="201"/>
      <c r="C72" s="201"/>
      <c r="D72" s="201"/>
      <c r="E72" s="201"/>
      <c r="F72" s="202"/>
      <c r="G72" s="16">
        <v>65</v>
      </c>
      <c r="H72" s="57">
        <f>H8+H9+H44+H71</f>
        <v>1019368293</v>
      </c>
      <c r="I72" s="57">
        <f>I8+I9+I44+I71</f>
        <v>1247631630</v>
      </c>
    </row>
    <row r="73" spans="1:9" ht="12.75" customHeight="1" x14ac:dyDescent="0.2">
      <c r="A73" s="232" t="s">
        <v>111</v>
      </c>
      <c r="B73" s="233"/>
      <c r="C73" s="233"/>
      <c r="D73" s="233"/>
      <c r="E73" s="233"/>
      <c r="F73" s="234"/>
      <c r="G73" s="18">
        <v>66</v>
      </c>
      <c r="H73" s="58">
        <v>776014997</v>
      </c>
      <c r="I73" s="58">
        <v>1232267421</v>
      </c>
    </row>
    <row r="74" spans="1:9" x14ac:dyDescent="0.2">
      <c r="A74" s="235" t="s">
        <v>112</v>
      </c>
      <c r="B74" s="236"/>
      <c r="C74" s="236"/>
      <c r="D74" s="236"/>
      <c r="E74" s="236"/>
      <c r="F74" s="236"/>
      <c r="G74" s="236"/>
      <c r="H74" s="236"/>
      <c r="I74" s="236"/>
    </row>
    <row r="75" spans="1:9" ht="24.75" customHeight="1" x14ac:dyDescent="0.2">
      <c r="A75" s="194" t="s">
        <v>389</v>
      </c>
      <c r="B75" s="195"/>
      <c r="C75" s="195"/>
      <c r="D75" s="195"/>
      <c r="E75" s="195"/>
      <c r="F75" s="195"/>
      <c r="G75" s="16">
        <v>67</v>
      </c>
      <c r="H75" s="57">
        <f>H76+H77+H78+H84+H85+H91+H94+H97</f>
        <v>530973632</v>
      </c>
      <c r="I75" s="57">
        <f>I76+I77+I78+I84+I85+I91+I94+I97</f>
        <v>650053220</v>
      </c>
    </row>
    <row r="76" spans="1:9" ht="12.75" customHeight="1" x14ac:dyDescent="0.2">
      <c r="A76" s="196" t="s">
        <v>113</v>
      </c>
      <c r="B76" s="196"/>
      <c r="C76" s="196"/>
      <c r="D76" s="196"/>
      <c r="E76" s="196"/>
      <c r="F76" s="196"/>
      <c r="G76" s="15">
        <v>68</v>
      </c>
      <c r="H76" s="42">
        <v>159471379</v>
      </c>
      <c r="I76" s="42">
        <v>159471379</v>
      </c>
    </row>
    <row r="77" spans="1:9" ht="12.75" customHeight="1" x14ac:dyDescent="0.2">
      <c r="A77" s="196" t="s">
        <v>114</v>
      </c>
      <c r="B77" s="196"/>
      <c r="C77" s="196"/>
      <c r="D77" s="196"/>
      <c r="E77" s="196"/>
      <c r="F77" s="196"/>
      <c r="G77" s="15">
        <v>69</v>
      </c>
      <c r="H77" s="42">
        <v>1072189</v>
      </c>
      <c r="I77" s="42">
        <v>1073176</v>
      </c>
    </row>
    <row r="78" spans="1:9" ht="12.75" customHeight="1" x14ac:dyDescent="0.2">
      <c r="A78" s="226" t="s">
        <v>115</v>
      </c>
      <c r="B78" s="226"/>
      <c r="C78" s="226"/>
      <c r="D78" s="226"/>
      <c r="E78" s="226"/>
      <c r="F78" s="226"/>
      <c r="G78" s="16">
        <v>70</v>
      </c>
      <c r="H78" s="57">
        <f>SUM(H79:H83)</f>
        <v>106637562</v>
      </c>
      <c r="I78" s="57">
        <f>SUM(I79:I83)</f>
        <v>110493918</v>
      </c>
    </row>
    <row r="79" spans="1:9" ht="12.75" customHeight="1" x14ac:dyDescent="0.2">
      <c r="A79" s="190" t="s">
        <v>116</v>
      </c>
      <c r="B79" s="190"/>
      <c r="C79" s="190"/>
      <c r="D79" s="190"/>
      <c r="E79" s="190"/>
      <c r="F79" s="190"/>
      <c r="G79" s="15">
        <v>71</v>
      </c>
      <c r="H79" s="42">
        <v>9726616</v>
      </c>
      <c r="I79" s="42">
        <v>10572684</v>
      </c>
    </row>
    <row r="80" spans="1:9" ht="12.75" customHeight="1" x14ac:dyDescent="0.2">
      <c r="A80" s="190" t="s">
        <v>117</v>
      </c>
      <c r="B80" s="190"/>
      <c r="C80" s="190"/>
      <c r="D80" s="190"/>
      <c r="E80" s="190"/>
      <c r="F80" s="190"/>
      <c r="G80" s="15">
        <v>72</v>
      </c>
      <c r="H80" s="42">
        <v>4507291</v>
      </c>
      <c r="I80" s="42">
        <v>5998550</v>
      </c>
    </row>
    <row r="81" spans="1:9" ht="12.75" customHeight="1" x14ac:dyDescent="0.2">
      <c r="A81" s="190" t="s">
        <v>118</v>
      </c>
      <c r="B81" s="190"/>
      <c r="C81" s="190"/>
      <c r="D81" s="190"/>
      <c r="E81" s="190"/>
      <c r="F81" s="190"/>
      <c r="G81" s="15">
        <v>73</v>
      </c>
      <c r="H81" s="42">
        <v>-2032193</v>
      </c>
      <c r="I81" s="42">
        <v>-1998550</v>
      </c>
    </row>
    <row r="82" spans="1:9" ht="12.75" customHeight="1" x14ac:dyDescent="0.2">
      <c r="A82" s="190" t="s">
        <v>119</v>
      </c>
      <c r="B82" s="190"/>
      <c r="C82" s="190"/>
      <c r="D82" s="190"/>
      <c r="E82" s="190"/>
      <c r="F82" s="190"/>
      <c r="G82" s="15">
        <v>74</v>
      </c>
      <c r="H82" s="42">
        <v>65869433</v>
      </c>
      <c r="I82" s="42">
        <v>67243333</v>
      </c>
    </row>
    <row r="83" spans="1:9" ht="12.75" customHeight="1" x14ac:dyDescent="0.2">
      <c r="A83" s="190" t="s">
        <v>120</v>
      </c>
      <c r="B83" s="190"/>
      <c r="C83" s="190"/>
      <c r="D83" s="190"/>
      <c r="E83" s="190"/>
      <c r="F83" s="190"/>
      <c r="G83" s="15">
        <v>75</v>
      </c>
      <c r="H83" s="42">
        <v>28566415</v>
      </c>
      <c r="I83" s="42">
        <v>28677901</v>
      </c>
    </row>
    <row r="84" spans="1:9" ht="12.75" customHeight="1" x14ac:dyDescent="0.2">
      <c r="A84" s="196" t="s">
        <v>121</v>
      </c>
      <c r="B84" s="196"/>
      <c r="C84" s="196"/>
      <c r="D84" s="196"/>
      <c r="E84" s="196"/>
      <c r="F84" s="196"/>
      <c r="G84" s="15">
        <v>76</v>
      </c>
      <c r="H84" s="42">
        <v>0</v>
      </c>
      <c r="I84" s="42">
        <v>0</v>
      </c>
    </row>
    <row r="85" spans="1:9" ht="12.75" customHeight="1" x14ac:dyDescent="0.2">
      <c r="A85" s="225" t="s">
        <v>379</v>
      </c>
      <c r="B85" s="226"/>
      <c r="C85" s="226"/>
      <c r="D85" s="226"/>
      <c r="E85" s="226"/>
      <c r="F85" s="226"/>
      <c r="G85" s="16">
        <v>77</v>
      </c>
      <c r="H85" s="57">
        <f>H86+H87+H88+H89+H90</f>
        <v>624455</v>
      </c>
      <c r="I85" s="57">
        <f>I86+I87+I88+I89+I90</f>
        <v>757070</v>
      </c>
    </row>
    <row r="86" spans="1:9" ht="24.75" customHeight="1" x14ac:dyDescent="0.2">
      <c r="A86" s="190" t="s">
        <v>380</v>
      </c>
      <c r="B86" s="190"/>
      <c r="C86" s="190"/>
      <c r="D86" s="190"/>
      <c r="E86" s="190"/>
      <c r="F86" s="190"/>
      <c r="G86" s="15">
        <v>78</v>
      </c>
      <c r="H86" s="56">
        <v>830229</v>
      </c>
      <c r="I86" s="56">
        <v>830229</v>
      </c>
    </row>
    <row r="87" spans="1:9" ht="12.75" customHeight="1" x14ac:dyDescent="0.2">
      <c r="A87" s="190" t="s">
        <v>122</v>
      </c>
      <c r="B87" s="190"/>
      <c r="C87" s="190"/>
      <c r="D87" s="190"/>
      <c r="E87" s="190"/>
      <c r="F87" s="190"/>
      <c r="G87" s="15">
        <v>79</v>
      </c>
      <c r="H87" s="56">
        <v>0</v>
      </c>
      <c r="I87" s="56">
        <v>0</v>
      </c>
    </row>
    <row r="88" spans="1:9" ht="12.75" customHeight="1" x14ac:dyDescent="0.2">
      <c r="A88" s="190" t="s">
        <v>123</v>
      </c>
      <c r="B88" s="190"/>
      <c r="C88" s="190"/>
      <c r="D88" s="190"/>
      <c r="E88" s="190"/>
      <c r="F88" s="190"/>
      <c r="G88" s="15">
        <v>80</v>
      </c>
      <c r="H88" s="56">
        <v>0</v>
      </c>
      <c r="I88" s="56">
        <v>0</v>
      </c>
    </row>
    <row r="89" spans="1:9" ht="12.75" customHeight="1" x14ac:dyDescent="0.2">
      <c r="A89" s="190" t="s">
        <v>381</v>
      </c>
      <c r="B89" s="190"/>
      <c r="C89" s="190"/>
      <c r="D89" s="190"/>
      <c r="E89" s="190"/>
      <c r="F89" s="190"/>
      <c r="G89" s="15">
        <v>81</v>
      </c>
      <c r="H89" s="56">
        <v>0</v>
      </c>
      <c r="I89" s="56">
        <v>0</v>
      </c>
    </row>
    <row r="90" spans="1:9" ht="25.5" customHeight="1" x14ac:dyDescent="0.2">
      <c r="A90" s="190" t="s">
        <v>382</v>
      </c>
      <c r="B90" s="190"/>
      <c r="C90" s="190"/>
      <c r="D90" s="190"/>
      <c r="E90" s="190"/>
      <c r="F90" s="190"/>
      <c r="G90" s="15">
        <v>82</v>
      </c>
      <c r="H90" s="56">
        <v>-205774</v>
      </c>
      <c r="I90" s="56">
        <v>-73159</v>
      </c>
    </row>
    <row r="91" spans="1:9" ht="22.9" customHeight="1" x14ac:dyDescent="0.2">
      <c r="A91" s="225" t="s">
        <v>383</v>
      </c>
      <c r="B91" s="226"/>
      <c r="C91" s="226"/>
      <c r="D91" s="226"/>
      <c r="E91" s="226"/>
      <c r="F91" s="226"/>
      <c r="G91" s="16">
        <v>83</v>
      </c>
      <c r="H91" s="57">
        <f>H92-H93</f>
        <v>92084350</v>
      </c>
      <c r="I91" s="57">
        <f>I92-I93</f>
        <v>122979209</v>
      </c>
    </row>
    <row r="92" spans="1:9" ht="12.75" customHeight="1" x14ac:dyDescent="0.2">
      <c r="A92" s="190" t="s">
        <v>124</v>
      </c>
      <c r="B92" s="190"/>
      <c r="C92" s="190"/>
      <c r="D92" s="190"/>
      <c r="E92" s="190"/>
      <c r="F92" s="190"/>
      <c r="G92" s="15">
        <v>84</v>
      </c>
      <c r="H92" s="42">
        <v>92084350</v>
      </c>
      <c r="I92" s="42">
        <v>122979209</v>
      </c>
    </row>
    <row r="93" spans="1:9" ht="12.75" customHeight="1" x14ac:dyDescent="0.2">
      <c r="A93" s="190" t="s">
        <v>125</v>
      </c>
      <c r="B93" s="190"/>
      <c r="C93" s="190"/>
      <c r="D93" s="190"/>
      <c r="E93" s="190"/>
      <c r="F93" s="190"/>
      <c r="G93" s="15">
        <v>85</v>
      </c>
      <c r="H93" s="42">
        <v>0</v>
      </c>
      <c r="I93" s="42">
        <v>0</v>
      </c>
    </row>
    <row r="94" spans="1:9" ht="12.75" customHeight="1" x14ac:dyDescent="0.2">
      <c r="A94" s="225" t="s">
        <v>384</v>
      </c>
      <c r="B94" s="226"/>
      <c r="C94" s="226"/>
      <c r="D94" s="226"/>
      <c r="E94" s="226"/>
      <c r="F94" s="226"/>
      <c r="G94" s="16">
        <v>86</v>
      </c>
      <c r="H94" s="57">
        <f>H95-H96</f>
        <v>46328381</v>
      </c>
      <c r="I94" s="57">
        <f>I95-I96</f>
        <v>102600368</v>
      </c>
    </row>
    <row r="95" spans="1:9" ht="12.75" customHeight="1" x14ac:dyDescent="0.2">
      <c r="A95" s="190" t="s">
        <v>126</v>
      </c>
      <c r="B95" s="190"/>
      <c r="C95" s="190"/>
      <c r="D95" s="190"/>
      <c r="E95" s="190"/>
      <c r="F95" s="190"/>
      <c r="G95" s="15">
        <v>87</v>
      </c>
      <c r="H95" s="42">
        <v>46328381</v>
      </c>
      <c r="I95" s="42">
        <v>102600368</v>
      </c>
    </row>
    <row r="96" spans="1:9" ht="12.75" customHeight="1" x14ac:dyDescent="0.2">
      <c r="A96" s="190" t="s">
        <v>127</v>
      </c>
      <c r="B96" s="190"/>
      <c r="C96" s="190"/>
      <c r="D96" s="190"/>
      <c r="E96" s="190"/>
      <c r="F96" s="190"/>
      <c r="G96" s="15">
        <v>88</v>
      </c>
      <c r="H96" s="42">
        <v>0</v>
      </c>
      <c r="I96" s="42">
        <v>0</v>
      </c>
    </row>
    <row r="97" spans="1:9" ht="12.75" customHeight="1" x14ac:dyDescent="0.2">
      <c r="A97" s="196" t="s">
        <v>128</v>
      </c>
      <c r="B97" s="196"/>
      <c r="C97" s="196"/>
      <c r="D97" s="196"/>
      <c r="E97" s="196"/>
      <c r="F97" s="196"/>
      <c r="G97" s="15">
        <v>89</v>
      </c>
      <c r="H97" s="42">
        <v>124755316</v>
      </c>
      <c r="I97" s="42">
        <v>152678100</v>
      </c>
    </row>
    <row r="98" spans="1:9" ht="12.75" customHeight="1" x14ac:dyDescent="0.2">
      <c r="A98" s="194" t="s">
        <v>385</v>
      </c>
      <c r="B98" s="195"/>
      <c r="C98" s="195"/>
      <c r="D98" s="195"/>
      <c r="E98" s="195"/>
      <c r="F98" s="195"/>
      <c r="G98" s="16">
        <v>90</v>
      </c>
      <c r="H98" s="57">
        <f>SUM(H99:H104)</f>
        <v>31414110</v>
      </c>
      <c r="I98" s="57">
        <f>SUM(I99:I104)</f>
        <v>27941173</v>
      </c>
    </row>
    <row r="99" spans="1:9" ht="25.9" customHeight="1" x14ac:dyDescent="0.2">
      <c r="A99" s="190" t="s">
        <v>129</v>
      </c>
      <c r="B99" s="190"/>
      <c r="C99" s="190"/>
      <c r="D99" s="190"/>
      <c r="E99" s="190"/>
      <c r="F99" s="190"/>
      <c r="G99" s="15">
        <v>91</v>
      </c>
      <c r="H99" s="42">
        <v>6067206</v>
      </c>
      <c r="I99" s="42">
        <v>6596098</v>
      </c>
    </row>
    <row r="100" spans="1:9" ht="12.75" customHeight="1" x14ac:dyDescent="0.2">
      <c r="A100" s="190" t="s">
        <v>130</v>
      </c>
      <c r="B100" s="190"/>
      <c r="C100" s="190"/>
      <c r="D100" s="190"/>
      <c r="E100" s="190"/>
      <c r="F100" s="190"/>
      <c r="G100" s="15">
        <v>92</v>
      </c>
      <c r="H100" s="42">
        <v>0</v>
      </c>
      <c r="I100" s="42">
        <v>0</v>
      </c>
    </row>
    <row r="101" spans="1:9" ht="12.75" customHeight="1" x14ac:dyDescent="0.2">
      <c r="A101" s="190" t="s">
        <v>131</v>
      </c>
      <c r="B101" s="190"/>
      <c r="C101" s="190"/>
      <c r="D101" s="190"/>
      <c r="E101" s="190"/>
      <c r="F101" s="190"/>
      <c r="G101" s="15">
        <v>93</v>
      </c>
      <c r="H101" s="42">
        <v>3066319</v>
      </c>
      <c r="I101" s="42">
        <v>670506</v>
      </c>
    </row>
    <row r="102" spans="1:9" ht="12.75" customHeight="1" x14ac:dyDescent="0.2">
      <c r="A102" s="190" t="s">
        <v>132</v>
      </c>
      <c r="B102" s="190"/>
      <c r="C102" s="190"/>
      <c r="D102" s="190"/>
      <c r="E102" s="190"/>
      <c r="F102" s="190"/>
      <c r="G102" s="15">
        <v>94</v>
      </c>
      <c r="H102" s="56">
        <v>609529</v>
      </c>
      <c r="I102" s="56">
        <v>940143</v>
      </c>
    </row>
    <row r="103" spans="1:9" ht="12.75" customHeight="1" x14ac:dyDescent="0.2">
      <c r="A103" s="190" t="s">
        <v>133</v>
      </c>
      <c r="B103" s="190"/>
      <c r="C103" s="190"/>
      <c r="D103" s="190"/>
      <c r="E103" s="190"/>
      <c r="F103" s="190"/>
      <c r="G103" s="15">
        <v>95</v>
      </c>
      <c r="H103" s="56">
        <v>21631366</v>
      </c>
      <c r="I103" s="56">
        <v>19725986</v>
      </c>
    </row>
    <row r="104" spans="1:9" ht="12.75" customHeight="1" x14ac:dyDescent="0.2">
      <c r="A104" s="190" t="s">
        <v>134</v>
      </c>
      <c r="B104" s="190"/>
      <c r="C104" s="190"/>
      <c r="D104" s="190"/>
      <c r="E104" s="190"/>
      <c r="F104" s="190"/>
      <c r="G104" s="15">
        <v>96</v>
      </c>
      <c r="H104" s="56">
        <v>39690</v>
      </c>
      <c r="I104" s="56">
        <v>8440</v>
      </c>
    </row>
    <row r="105" spans="1:9" ht="12.75" customHeight="1" x14ac:dyDescent="0.2">
      <c r="A105" s="194" t="s">
        <v>386</v>
      </c>
      <c r="B105" s="195"/>
      <c r="C105" s="195"/>
      <c r="D105" s="195"/>
      <c r="E105" s="195"/>
      <c r="F105" s="195"/>
      <c r="G105" s="16">
        <v>97</v>
      </c>
      <c r="H105" s="57">
        <f>SUM(H106:H116)</f>
        <v>43200203</v>
      </c>
      <c r="I105" s="57">
        <f>SUM(I106:I116)</f>
        <v>38438350</v>
      </c>
    </row>
    <row r="106" spans="1:9" ht="12.75" customHeight="1" x14ac:dyDescent="0.2">
      <c r="A106" s="190" t="s">
        <v>135</v>
      </c>
      <c r="B106" s="190"/>
      <c r="C106" s="190"/>
      <c r="D106" s="190"/>
      <c r="E106" s="190"/>
      <c r="F106" s="190"/>
      <c r="G106" s="15">
        <v>98</v>
      </c>
      <c r="H106" s="43">
        <v>0</v>
      </c>
      <c r="I106" s="43">
        <v>0</v>
      </c>
    </row>
    <row r="107" spans="1:9" ht="12.75" customHeight="1" x14ac:dyDescent="0.2">
      <c r="A107" s="190" t="s">
        <v>136</v>
      </c>
      <c r="B107" s="190"/>
      <c r="C107" s="190"/>
      <c r="D107" s="190"/>
      <c r="E107" s="190"/>
      <c r="F107" s="190"/>
      <c r="G107" s="15">
        <v>99</v>
      </c>
      <c r="H107" s="42">
        <v>0</v>
      </c>
      <c r="I107" s="42">
        <v>0</v>
      </c>
    </row>
    <row r="108" spans="1:9" ht="24.6" customHeight="1" x14ac:dyDescent="0.2">
      <c r="A108" s="190" t="s">
        <v>137</v>
      </c>
      <c r="B108" s="190"/>
      <c r="C108" s="190"/>
      <c r="D108" s="190"/>
      <c r="E108" s="190"/>
      <c r="F108" s="190"/>
      <c r="G108" s="15">
        <v>100</v>
      </c>
      <c r="H108" s="42">
        <v>0</v>
      </c>
      <c r="I108" s="42">
        <v>0</v>
      </c>
    </row>
    <row r="109" spans="1:9" ht="22.15" customHeight="1" x14ac:dyDescent="0.2">
      <c r="A109" s="190" t="s">
        <v>138</v>
      </c>
      <c r="B109" s="190"/>
      <c r="C109" s="190"/>
      <c r="D109" s="190"/>
      <c r="E109" s="190"/>
      <c r="F109" s="190"/>
      <c r="G109" s="15">
        <v>101</v>
      </c>
      <c r="H109" s="42">
        <v>0</v>
      </c>
      <c r="I109" s="42">
        <v>0</v>
      </c>
    </row>
    <row r="110" spans="1:9" ht="12.75" customHeight="1" x14ac:dyDescent="0.2">
      <c r="A110" s="190" t="s">
        <v>139</v>
      </c>
      <c r="B110" s="190"/>
      <c r="C110" s="190"/>
      <c r="D110" s="190"/>
      <c r="E110" s="190"/>
      <c r="F110" s="190"/>
      <c r="G110" s="15">
        <v>102</v>
      </c>
      <c r="H110" s="42">
        <v>46453</v>
      </c>
      <c r="I110" s="42">
        <v>0</v>
      </c>
    </row>
    <row r="111" spans="1:9" ht="12.75" customHeight="1" x14ac:dyDescent="0.2">
      <c r="A111" s="190" t="s">
        <v>140</v>
      </c>
      <c r="B111" s="190"/>
      <c r="C111" s="190"/>
      <c r="D111" s="190"/>
      <c r="E111" s="190"/>
      <c r="F111" s="190"/>
      <c r="G111" s="15">
        <v>103</v>
      </c>
      <c r="H111" s="42">
        <v>31774344</v>
      </c>
      <c r="I111" s="42">
        <v>23635118</v>
      </c>
    </row>
    <row r="112" spans="1:9" ht="12.75" customHeight="1" x14ac:dyDescent="0.2">
      <c r="A112" s="190" t="s">
        <v>141</v>
      </c>
      <c r="B112" s="190"/>
      <c r="C112" s="190"/>
      <c r="D112" s="190"/>
      <c r="E112" s="190"/>
      <c r="F112" s="190"/>
      <c r="G112" s="15">
        <v>104</v>
      </c>
      <c r="H112" s="42">
        <v>0</v>
      </c>
      <c r="I112" s="42">
        <v>0</v>
      </c>
    </row>
    <row r="113" spans="1:9" ht="12.75" customHeight="1" x14ac:dyDescent="0.2">
      <c r="A113" s="190" t="s">
        <v>142</v>
      </c>
      <c r="B113" s="190"/>
      <c r="C113" s="190"/>
      <c r="D113" s="190"/>
      <c r="E113" s="190"/>
      <c r="F113" s="190"/>
      <c r="G113" s="15">
        <v>105</v>
      </c>
      <c r="H113" s="43">
        <v>0</v>
      </c>
      <c r="I113" s="43">
        <v>0</v>
      </c>
    </row>
    <row r="114" spans="1:9" ht="12.75" customHeight="1" x14ac:dyDescent="0.2">
      <c r="A114" s="190" t="s">
        <v>143</v>
      </c>
      <c r="B114" s="190"/>
      <c r="C114" s="190"/>
      <c r="D114" s="190"/>
      <c r="E114" s="190"/>
      <c r="F114" s="190"/>
      <c r="G114" s="15">
        <v>106</v>
      </c>
      <c r="H114" s="42">
        <v>1345000</v>
      </c>
      <c r="I114" s="42">
        <v>1077676</v>
      </c>
    </row>
    <row r="115" spans="1:9" ht="12.75" customHeight="1" x14ac:dyDescent="0.2">
      <c r="A115" s="190" t="s">
        <v>144</v>
      </c>
      <c r="B115" s="190"/>
      <c r="C115" s="190"/>
      <c r="D115" s="190"/>
      <c r="E115" s="190"/>
      <c r="F115" s="190"/>
      <c r="G115" s="15">
        <v>107</v>
      </c>
      <c r="H115" s="56">
        <v>6247316</v>
      </c>
      <c r="I115" s="56">
        <v>10205924</v>
      </c>
    </row>
    <row r="116" spans="1:9" ht="12.75" customHeight="1" x14ac:dyDescent="0.2">
      <c r="A116" s="190" t="s">
        <v>145</v>
      </c>
      <c r="B116" s="190"/>
      <c r="C116" s="190"/>
      <c r="D116" s="190"/>
      <c r="E116" s="190"/>
      <c r="F116" s="190"/>
      <c r="G116" s="15">
        <v>108</v>
      </c>
      <c r="H116" s="56">
        <v>3787090</v>
      </c>
      <c r="I116" s="56">
        <v>3519632</v>
      </c>
    </row>
    <row r="117" spans="1:9" ht="12.75" customHeight="1" x14ac:dyDescent="0.2">
      <c r="A117" s="194" t="s">
        <v>387</v>
      </c>
      <c r="B117" s="195"/>
      <c r="C117" s="195"/>
      <c r="D117" s="195"/>
      <c r="E117" s="195"/>
      <c r="F117" s="195"/>
      <c r="G117" s="16">
        <v>109</v>
      </c>
      <c r="H117" s="57">
        <f>SUM(H118:H131)</f>
        <v>377486959</v>
      </c>
      <c r="I117" s="57">
        <f>SUM(I118:I131)</f>
        <v>484124308</v>
      </c>
    </row>
    <row r="118" spans="1:9" ht="12.75" customHeight="1" x14ac:dyDescent="0.2">
      <c r="A118" s="190" t="s">
        <v>146</v>
      </c>
      <c r="B118" s="190"/>
      <c r="C118" s="190"/>
      <c r="D118" s="190"/>
      <c r="E118" s="190"/>
      <c r="F118" s="190"/>
      <c r="G118" s="15">
        <v>110</v>
      </c>
      <c r="H118" s="42">
        <v>0</v>
      </c>
      <c r="I118" s="42">
        <v>0</v>
      </c>
    </row>
    <row r="119" spans="1:9" ht="12.75" customHeight="1" x14ac:dyDescent="0.2">
      <c r="A119" s="190" t="s">
        <v>147</v>
      </c>
      <c r="B119" s="190"/>
      <c r="C119" s="190"/>
      <c r="D119" s="190"/>
      <c r="E119" s="190"/>
      <c r="F119" s="190"/>
      <c r="G119" s="15">
        <v>111</v>
      </c>
      <c r="H119" s="42">
        <v>0</v>
      </c>
      <c r="I119" s="42">
        <v>0</v>
      </c>
    </row>
    <row r="120" spans="1:9" ht="21.6" customHeight="1" x14ac:dyDescent="0.2">
      <c r="A120" s="190" t="s">
        <v>148</v>
      </c>
      <c r="B120" s="190"/>
      <c r="C120" s="190"/>
      <c r="D120" s="190"/>
      <c r="E120" s="190"/>
      <c r="F120" s="190"/>
      <c r="G120" s="15">
        <v>112</v>
      </c>
      <c r="H120" s="42">
        <v>15501708</v>
      </c>
      <c r="I120" s="42">
        <v>8239472</v>
      </c>
    </row>
    <row r="121" spans="1:9" ht="25.9" customHeight="1" x14ac:dyDescent="0.2">
      <c r="A121" s="190" t="s">
        <v>149</v>
      </c>
      <c r="B121" s="190"/>
      <c r="C121" s="190"/>
      <c r="D121" s="190"/>
      <c r="E121" s="190"/>
      <c r="F121" s="190"/>
      <c r="G121" s="15">
        <v>113</v>
      </c>
      <c r="H121" s="42">
        <v>0</v>
      </c>
      <c r="I121" s="42">
        <v>0</v>
      </c>
    </row>
    <row r="122" spans="1:9" ht="12.75" customHeight="1" x14ac:dyDescent="0.2">
      <c r="A122" s="190" t="s">
        <v>150</v>
      </c>
      <c r="B122" s="190"/>
      <c r="C122" s="190"/>
      <c r="D122" s="190"/>
      <c r="E122" s="190"/>
      <c r="F122" s="190"/>
      <c r="G122" s="15">
        <v>114</v>
      </c>
      <c r="H122" s="42">
        <v>10000</v>
      </c>
      <c r="I122" s="42">
        <v>277957</v>
      </c>
    </row>
    <row r="123" spans="1:9" ht="12.75" customHeight="1" x14ac:dyDescent="0.2">
      <c r="A123" s="190" t="s">
        <v>151</v>
      </c>
      <c r="B123" s="190"/>
      <c r="C123" s="190"/>
      <c r="D123" s="190"/>
      <c r="E123" s="190"/>
      <c r="F123" s="190"/>
      <c r="G123" s="15">
        <v>115</v>
      </c>
      <c r="H123" s="42">
        <v>28081379</v>
      </c>
      <c r="I123" s="42">
        <v>26591583</v>
      </c>
    </row>
    <row r="124" spans="1:9" ht="12.75" customHeight="1" x14ac:dyDescent="0.2">
      <c r="A124" s="190" t="s">
        <v>152</v>
      </c>
      <c r="B124" s="190"/>
      <c r="C124" s="190"/>
      <c r="D124" s="190"/>
      <c r="E124" s="190"/>
      <c r="F124" s="190"/>
      <c r="G124" s="15">
        <v>116</v>
      </c>
      <c r="H124" s="42">
        <v>132754442</v>
      </c>
      <c r="I124" s="42">
        <v>226062127</v>
      </c>
    </row>
    <row r="125" spans="1:9" ht="12.75" customHeight="1" x14ac:dyDescent="0.2">
      <c r="A125" s="190" t="s">
        <v>153</v>
      </c>
      <c r="B125" s="190"/>
      <c r="C125" s="190"/>
      <c r="D125" s="190"/>
      <c r="E125" s="190"/>
      <c r="F125" s="190"/>
      <c r="G125" s="15">
        <v>117</v>
      </c>
      <c r="H125" s="42">
        <v>123888897</v>
      </c>
      <c r="I125" s="42">
        <v>148964023</v>
      </c>
    </row>
    <row r="126" spans="1:9" x14ac:dyDescent="0.2">
      <c r="A126" s="190" t="s">
        <v>154</v>
      </c>
      <c r="B126" s="190"/>
      <c r="C126" s="190"/>
      <c r="D126" s="190"/>
      <c r="E126" s="190"/>
      <c r="F126" s="190"/>
      <c r="G126" s="15">
        <v>118</v>
      </c>
      <c r="H126" s="42">
        <v>195000</v>
      </c>
      <c r="I126" s="42">
        <v>267731</v>
      </c>
    </row>
    <row r="127" spans="1:9" x14ac:dyDescent="0.2">
      <c r="A127" s="190" t="s">
        <v>155</v>
      </c>
      <c r="B127" s="190"/>
      <c r="C127" s="190"/>
      <c r="D127" s="190"/>
      <c r="E127" s="190"/>
      <c r="F127" s="190"/>
      <c r="G127" s="15">
        <v>119</v>
      </c>
      <c r="H127" s="42">
        <v>11706100</v>
      </c>
      <c r="I127" s="42">
        <v>17185872</v>
      </c>
    </row>
    <row r="128" spans="1:9" x14ac:dyDescent="0.2">
      <c r="A128" s="190" t="s">
        <v>156</v>
      </c>
      <c r="B128" s="190"/>
      <c r="C128" s="190"/>
      <c r="D128" s="190"/>
      <c r="E128" s="190"/>
      <c r="F128" s="190"/>
      <c r="G128" s="15">
        <v>120</v>
      </c>
      <c r="H128" s="42">
        <v>24490575</v>
      </c>
      <c r="I128" s="42">
        <v>21691344</v>
      </c>
    </row>
    <row r="129" spans="1:9" x14ac:dyDescent="0.2">
      <c r="A129" s="190" t="s">
        <v>157</v>
      </c>
      <c r="B129" s="190"/>
      <c r="C129" s="190"/>
      <c r="D129" s="190"/>
      <c r="E129" s="190"/>
      <c r="F129" s="190"/>
      <c r="G129" s="15">
        <v>121</v>
      </c>
      <c r="H129" s="42">
        <v>322252</v>
      </c>
      <c r="I129" s="42">
        <v>72217</v>
      </c>
    </row>
    <row r="130" spans="1:9" x14ac:dyDescent="0.2">
      <c r="A130" s="190" t="s">
        <v>158</v>
      </c>
      <c r="B130" s="190"/>
      <c r="C130" s="190"/>
      <c r="D130" s="190"/>
      <c r="E130" s="190"/>
      <c r="F130" s="190"/>
      <c r="G130" s="15">
        <v>122</v>
      </c>
      <c r="H130" s="56">
        <v>41226</v>
      </c>
      <c r="I130" s="56">
        <v>0</v>
      </c>
    </row>
    <row r="131" spans="1:9" x14ac:dyDescent="0.2">
      <c r="A131" s="190" t="s">
        <v>159</v>
      </c>
      <c r="B131" s="190"/>
      <c r="C131" s="190"/>
      <c r="D131" s="190"/>
      <c r="E131" s="190"/>
      <c r="F131" s="190"/>
      <c r="G131" s="15">
        <v>123</v>
      </c>
      <c r="H131" s="56">
        <v>40495380</v>
      </c>
      <c r="I131" s="56">
        <v>34771982</v>
      </c>
    </row>
    <row r="132" spans="1:9" ht="22.15" customHeight="1" x14ac:dyDescent="0.2">
      <c r="A132" s="227" t="s">
        <v>160</v>
      </c>
      <c r="B132" s="227"/>
      <c r="C132" s="227"/>
      <c r="D132" s="227"/>
      <c r="E132" s="227"/>
      <c r="F132" s="227"/>
      <c r="G132" s="15">
        <v>124</v>
      </c>
      <c r="H132" s="56">
        <v>36293389</v>
      </c>
      <c r="I132" s="56">
        <v>47074579</v>
      </c>
    </row>
    <row r="133" spans="1:9" x14ac:dyDescent="0.2">
      <c r="A133" s="194" t="s">
        <v>388</v>
      </c>
      <c r="B133" s="195"/>
      <c r="C133" s="195"/>
      <c r="D133" s="195"/>
      <c r="E133" s="195"/>
      <c r="F133" s="195"/>
      <c r="G133" s="16">
        <v>125</v>
      </c>
      <c r="H133" s="57">
        <f>H75+H98+H105+H117+H132</f>
        <v>1019368293</v>
      </c>
      <c r="I133" s="57">
        <f>I75+I98+I105+I117+I132</f>
        <v>1247631630</v>
      </c>
    </row>
    <row r="134" spans="1:9" x14ac:dyDescent="0.2">
      <c r="A134" s="228" t="s">
        <v>161</v>
      </c>
      <c r="B134" s="228"/>
      <c r="C134" s="228"/>
      <c r="D134" s="228"/>
      <c r="E134" s="228"/>
      <c r="F134" s="228"/>
      <c r="G134" s="18">
        <v>126</v>
      </c>
      <c r="H134" s="58">
        <v>776014997</v>
      </c>
      <c r="I134" s="58">
        <v>1232267421</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topLeftCell="A91" zoomScale="110" zoomScaleNormal="100" zoomScaleSheetLayoutView="110" workbookViewId="0">
      <selection activeCell="H111" sqref="H111:I112"/>
    </sheetView>
  </sheetViews>
  <sheetFormatPr defaultRowHeight="12.75" x14ac:dyDescent="0.2"/>
  <cols>
    <col min="1" max="7" width="9.140625" style="2"/>
    <col min="8" max="9" width="19.425781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41" t="s">
        <v>162</v>
      </c>
      <c r="B1" s="204"/>
      <c r="C1" s="204"/>
      <c r="D1" s="204"/>
      <c r="E1" s="204"/>
      <c r="F1" s="204"/>
      <c r="G1" s="204"/>
      <c r="H1" s="204"/>
      <c r="I1" s="204"/>
    </row>
    <row r="2" spans="1:9" x14ac:dyDescent="0.2">
      <c r="A2" s="240" t="s">
        <v>531</v>
      </c>
      <c r="B2" s="206"/>
      <c r="C2" s="206"/>
      <c r="D2" s="206"/>
      <c r="E2" s="206"/>
      <c r="F2" s="206"/>
      <c r="G2" s="206"/>
      <c r="H2" s="206"/>
      <c r="I2" s="206"/>
    </row>
    <row r="3" spans="1:9" x14ac:dyDescent="0.2">
      <c r="A3" s="254" t="s">
        <v>491</v>
      </c>
      <c r="B3" s="255"/>
      <c r="C3" s="255"/>
      <c r="D3" s="255"/>
      <c r="E3" s="255"/>
      <c r="F3" s="255"/>
      <c r="G3" s="255"/>
      <c r="H3" s="255"/>
      <c r="I3" s="255"/>
    </row>
    <row r="4" spans="1:9" x14ac:dyDescent="0.2">
      <c r="A4" s="239" t="s">
        <v>499</v>
      </c>
      <c r="B4" s="209"/>
      <c r="C4" s="209"/>
      <c r="D4" s="209"/>
      <c r="E4" s="209"/>
      <c r="F4" s="209"/>
      <c r="G4" s="209"/>
      <c r="H4" s="209"/>
      <c r="I4" s="210"/>
    </row>
    <row r="5" spans="1:9" ht="24" thickBot="1" x14ac:dyDescent="0.25">
      <c r="A5" s="237" t="s">
        <v>163</v>
      </c>
      <c r="B5" s="215"/>
      <c r="C5" s="215"/>
      <c r="D5" s="215"/>
      <c r="E5" s="215"/>
      <c r="F5" s="216"/>
      <c r="G5" s="11" t="s">
        <v>164</v>
      </c>
      <c r="H5" s="44" t="s">
        <v>165</v>
      </c>
      <c r="I5" s="44" t="s">
        <v>166</v>
      </c>
    </row>
    <row r="6" spans="1:9" x14ac:dyDescent="0.2">
      <c r="A6" s="238">
        <v>1</v>
      </c>
      <c r="B6" s="212"/>
      <c r="C6" s="212"/>
      <c r="D6" s="212"/>
      <c r="E6" s="212"/>
      <c r="F6" s="213"/>
      <c r="G6" s="13">
        <v>2</v>
      </c>
      <c r="H6" s="19">
        <v>3</v>
      </c>
      <c r="I6" s="19">
        <v>4</v>
      </c>
    </row>
    <row r="7" spans="1:9" x14ac:dyDescent="0.2">
      <c r="A7" s="246" t="s">
        <v>458</v>
      </c>
      <c r="B7" s="247"/>
      <c r="C7" s="247"/>
      <c r="D7" s="247"/>
      <c r="E7" s="247"/>
      <c r="F7" s="247"/>
      <c r="G7" s="23">
        <v>1</v>
      </c>
      <c r="H7" s="61">
        <f>SUM(H8:H12)</f>
        <v>908029096</v>
      </c>
      <c r="I7" s="61">
        <f>SUM(I8:I12)</f>
        <v>1066152738</v>
      </c>
    </row>
    <row r="8" spans="1:9" x14ac:dyDescent="0.2">
      <c r="A8" s="190" t="s">
        <v>167</v>
      </c>
      <c r="B8" s="190"/>
      <c r="C8" s="190"/>
      <c r="D8" s="190"/>
      <c r="E8" s="190"/>
      <c r="F8" s="190"/>
      <c r="G8" s="15">
        <v>2</v>
      </c>
      <c r="H8" s="56">
        <v>0</v>
      </c>
      <c r="I8" s="56">
        <v>0</v>
      </c>
    </row>
    <row r="9" spans="1:9" x14ac:dyDescent="0.2">
      <c r="A9" s="190" t="s">
        <v>168</v>
      </c>
      <c r="B9" s="190"/>
      <c r="C9" s="190"/>
      <c r="D9" s="190"/>
      <c r="E9" s="190"/>
      <c r="F9" s="190"/>
      <c r="G9" s="15">
        <v>3</v>
      </c>
      <c r="H9" s="56">
        <v>894079022</v>
      </c>
      <c r="I9" s="56">
        <v>1054377011</v>
      </c>
    </row>
    <row r="10" spans="1:9" x14ac:dyDescent="0.2">
      <c r="A10" s="190" t="s">
        <v>169</v>
      </c>
      <c r="B10" s="190"/>
      <c r="C10" s="190"/>
      <c r="D10" s="190"/>
      <c r="E10" s="190"/>
      <c r="F10" s="190"/>
      <c r="G10" s="15">
        <v>4</v>
      </c>
      <c r="H10" s="56">
        <v>0</v>
      </c>
      <c r="I10" s="56">
        <v>0</v>
      </c>
    </row>
    <row r="11" spans="1:9" x14ac:dyDescent="0.2">
      <c r="A11" s="190" t="s">
        <v>170</v>
      </c>
      <c r="B11" s="190"/>
      <c r="C11" s="190"/>
      <c r="D11" s="190"/>
      <c r="E11" s="190"/>
      <c r="F11" s="190"/>
      <c r="G11" s="15">
        <v>5</v>
      </c>
      <c r="H11" s="56">
        <v>0</v>
      </c>
      <c r="I11" s="56">
        <v>0</v>
      </c>
    </row>
    <row r="12" spans="1:9" x14ac:dyDescent="0.2">
      <c r="A12" s="190" t="s">
        <v>171</v>
      </c>
      <c r="B12" s="190"/>
      <c r="C12" s="190"/>
      <c r="D12" s="190"/>
      <c r="E12" s="190"/>
      <c r="F12" s="190"/>
      <c r="G12" s="15">
        <v>6</v>
      </c>
      <c r="H12" s="56">
        <v>13950074</v>
      </c>
      <c r="I12" s="56">
        <v>11775727</v>
      </c>
    </row>
    <row r="13" spans="1:9" ht="22.15" customHeight="1" x14ac:dyDescent="0.2">
      <c r="A13" s="194" t="s">
        <v>459</v>
      </c>
      <c r="B13" s="195"/>
      <c r="C13" s="195"/>
      <c r="D13" s="195"/>
      <c r="E13" s="195"/>
      <c r="F13" s="195"/>
      <c r="G13" s="16">
        <v>7</v>
      </c>
      <c r="H13" s="57">
        <f>H14+H15+H19+H23+H24+H25+H28+H35</f>
        <v>835740513</v>
      </c>
      <c r="I13" s="57">
        <f>I14+I15+I19+I23+I24+I25+I28+I35</f>
        <v>906546025</v>
      </c>
    </row>
    <row r="14" spans="1:9" x14ac:dyDescent="0.2">
      <c r="A14" s="190" t="s">
        <v>172</v>
      </c>
      <c r="B14" s="190"/>
      <c r="C14" s="190"/>
      <c r="D14" s="190"/>
      <c r="E14" s="190"/>
      <c r="F14" s="190"/>
      <c r="G14" s="15">
        <v>8</v>
      </c>
      <c r="H14" s="56">
        <v>-29605122</v>
      </c>
      <c r="I14" s="56">
        <v>-8051304</v>
      </c>
    </row>
    <row r="15" spans="1:9" x14ac:dyDescent="0.2">
      <c r="A15" s="243" t="s">
        <v>460</v>
      </c>
      <c r="B15" s="243"/>
      <c r="C15" s="243"/>
      <c r="D15" s="243"/>
      <c r="E15" s="243"/>
      <c r="F15" s="243"/>
      <c r="G15" s="16">
        <v>9</v>
      </c>
      <c r="H15" s="57">
        <f>SUM(H16:H18)</f>
        <v>619345778</v>
      </c>
      <c r="I15" s="57">
        <f>SUM(I16:I18)</f>
        <v>625238672</v>
      </c>
    </row>
    <row r="16" spans="1:9" x14ac:dyDescent="0.2">
      <c r="A16" s="242" t="s">
        <v>173</v>
      </c>
      <c r="B16" s="242"/>
      <c r="C16" s="242"/>
      <c r="D16" s="242"/>
      <c r="E16" s="242"/>
      <c r="F16" s="242"/>
      <c r="G16" s="15">
        <v>10</v>
      </c>
      <c r="H16" s="56">
        <v>477560464</v>
      </c>
      <c r="I16" s="56">
        <v>451585382</v>
      </c>
    </row>
    <row r="17" spans="1:9" x14ac:dyDescent="0.2">
      <c r="A17" s="242" t="s">
        <v>174</v>
      </c>
      <c r="B17" s="242"/>
      <c r="C17" s="242"/>
      <c r="D17" s="242"/>
      <c r="E17" s="242"/>
      <c r="F17" s="242"/>
      <c r="G17" s="15">
        <v>11</v>
      </c>
      <c r="H17" s="56">
        <v>43394558</v>
      </c>
      <c r="I17" s="56">
        <v>47063034</v>
      </c>
    </row>
    <row r="18" spans="1:9" x14ac:dyDescent="0.2">
      <c r="A18" s="242" t="s">
        <v>175</v>
      </c>
      <c r="B18" s="242"/>
      <c r="C18" s="242"/>
      <c r="D18" s="242"/>
      <c r="E18" s="242"/>
      <c r="F18" s="242"/>
      <c r="G18" s="15">
        <v>12</v>
      </c>
      <c r="H18" s="56">
        <v>98390756</v>
      </c>
      <c r="I18" s="56">
        <v>126590256</v>
      </c>
    </row>
    <row r="19" spans="1:9" x14ac:dyDescent="0.2">
      <c r="A19" s="243" t="s">
        <v>461</v>
      </c>
      <c r="B19" s="243"/>
      <c r="C19" s="243"/>
      <c r="D19" s="243"/>
      <c r="E19" s="243"/>
      <c r="F19" s="243"/>
      <c r="G19" s="16">
        <v>13</v>
      </c>
      <c r="H19" s="57">
        <f>SUM(H20:H22)</f>
        <v>148773795</v>
      </c>
      <c r="I19" s="57">
        <f>SUM(I20:I22)</f>
        <v>186501184</v>
      </c>
    </row>
    <row r="20" spans="1:9" x14ac:dyDescent="0.2">
      <c r="A20" s="242" t="s">
        <v>176</v>
      </c>
      <c r="B20" s="242"/>
      <c r="C20" s="242"/>
      <c r="D20" s="242"/>
      <c r="E20" s="242"/>
      <c r="F20" s="242"/>
      <c r="G20" s="15">
        <v>14</v>
      </c>
      <c r="H20" s="56">
        <v>93058314</v>
      </c>
      <c r="I20" s="56">
        <v>116717743</v>
      </c>
    </row>
    <row r="21" spans="1:9" x14ac:dyDescent="0.2">
      <c r="A21" s="242" t="s">
        <v>177</v>
      </c>
      <c r="B21" s="242"/>
      <c r="C21" s="242"/>
      <c r="D21" s="242"/>
      <c r="E21" s="242"/>
      <c r="F21" s="242"/>
      <c r="G21" s="15">
        <v>15</v>
      </c>
      <c r="H21" s="56">
        <v>37590462</v>
      </c>
      <c r="I21" s="56">
        <v>47162738</v>
      </c>
    </row>
    <row r="22" spans="1:9" x14ac:dyDescent="0.2">
      <c r="A22" s="242" t="s">
        <v>178</v>
      </c>
      <c r="B22" s="242"/>
      <c r="C22" s="242"/>
      <c r="D22" s="242"/>
      <c r="E22" s="242"/>
      <c r="F22" s="242"/>
      <c r="G22" s="15">
        <v>16</v>
      </c>
      <c r="H22" s="56">
        <v>18125019</v>
      </c>
      <c r="I22" s="56">
        <v>22620703</v>
      </c>
    </row>
    <row r="23" spans="1:9" x14ac:dyDescent="0.2">
      <c r="A23" s="190" t="s">
        <v>179</v>
      </c>
      <c r="B23" s="190"/>
      <c r="C23" s="190"/>
      <c r="D23" s="190"/>
      <c r="E23" s="190"/>
      <c r="F23" s="190"/>
      <c r="G23" s="15">
        <v>17</v>
      </c>
      <c r="H23" s="56">
        <v>19135769</v>
      </c>
      <c r="I23" s="56">
        <v>25072019</v>
      </c>
    </row>
    <row r="24" spans="1:9" x14ac:dyDescent="0.2">
      <c r="A24" s="190" t="s">
        <v>180</v>
      </c>
      <c r="B24" s="190"/>
      <c r="C24" s="190"/>
      <c r="D24" s="190"/>
      <c r="E24" s="190"/>
      <c r="F24" s="190"/>
      <c r="G24" s="15">
        <v>18</v>
      </c>
      <c r="H24" s="56">
        <v>48819622</v>
      </c>
      <c r="I24" s="56">
        <v>62571294</v>
      </c>
    </row>
    <row r="25" spans="1:9" x14ac:dyDescent="0.2">
      <c r="A25" s="243" t="s">
        <v>462</v>
      </c>
      <c r="B25" s="243"/>
      <c r="C25" s="243"/>
      <c r="D25" s="243"/>
      <c r="E25" s="243"/>
      <c r="F25" s="243"/>
      <c r="G25" s="16">
        <v>19</v>
      </c>
      <c r="H25" s="57">
        <f>H26+H27</f>
        <v>12464930</v>
      </c>
      <c r="I25" s="57">
        <f>I26+I27</f>
        <v>2980830</v>
      </c>
    </row>
    <row r="26" spans="1:9" x14ac:dyDescent="0.2">
      <c r="A26" s="242" t="s">
        <v>181</v>
      </c>
      <c r="B26" s="242"/>
      <c r="C26" s="242"/>
      <c r="D26" s="242"/>
      <c r="E26" s="242"/>
      <c r="F26" s="242"/>
      <c r="G26" s="15">
        <v>20</v>
      </c>
      <c r="H26" s="56">
        <v>1216870</v>
      </c>
      <c r="I26" s="56">
        <v>1731928</v>
      </c>
    </row>
    <row r="27" spans="1:9" x14ac:dyDescent="0.2">
      <c r="A27" s="242" t="s">
        <v>182</v>
      </c>
      <c r="B27" s="242"/>
      <c r="C27" s="242"/>
      <c r="D27" s="242"/>
      <c r="E27" s="242"/>
      <c r="F27" s="242"/>
      <c r="G27" s="15">
        <v>21</v>
      </c>
      <c r="H27" s="56">
        <v>11248060</v>
      </c>
      <c r="I27" s="56">
        <v>1248902</v>
      </c>
    </row>
    <row r="28" spans="1:9" x14ac:dyDescent="0.2">
      <c r="A28" s="243" t="s">
        <v>463</v>
      </c>
      <c r="B28" s="243"/>
      <c r="C28" s="243"/>
      <c r="D28" s="243"/>
      <c r="E28" s="243"/>
      <c r="F28" s="243"/>
      <c r="G28" s="16">
        <v>22</v>
      </c>
      <c r="H28" s="57">
        <f>SUM(H29:H34)</f>
        <v>13178786</v>
      </c>
      <c r="I28" s="57">
        <f>SUM(I29:I34)</f>
        <v>7181990</v>
      </c>
    </row>
    <row r="29" spans="1:9" x14ac:dyDescent="0.2">
      <c r="A29" s="242" t="s">
        <v>183</v>
      </c>
      <c r="B29" s="242"/>
      <c r="C29" s="242"/>
      <c r="D29" s="242"/>
      <c r="E29" s="242"/>
      <c r="F29" s="242"/>
      <c r="G29" s="15">
        <v>23</v>
      </c>
      <c r="H29" s="56">
        <v>1961458</v>
      </c>
      <c r="I29" s="56">
        <v>2141002</v>
      </c>
    </row>
    <row r="30" spans="1:9" x14ac:dyDescent="0.2">
      <c r="A30" s="242" t="s">
        <v>184</v>
      </c>
      <c r="B30" s="242"/>
      <c r="C30" s="242"/>
      <c r="D30" s="242"/>
      <c r="E30" s="242"/>
      <c r="F30" s="242"/>
      <c r="G30" s="15">
        <v>24</v>
      </c>
      <c r="H30" s="56">
        <v>0</v>
      </c>
      <c r="I30" s="56">
        <v>0</v>
      </c>
    </row>
    <row r="31" spans="1:9" x14ac:dyDescent="0.2">
      <c r="A31" s="242" t="s">
        <v>185</v>
      </c>
      <c r="B31" s="242"/>
      <c r="C31" s="242"/>
      <c r="D31" s="242"/>
      <c r="E31" s="242"/>
      <c r="F31" s="242"/>
      <c r="G31" s="15">
        <v>25</v>
      </c>
      <c r="H31" s="56">
        <v>1672410</v>
      </c>
      <c r="I31" s="56">
        <v>1070000</v>
      </c>
    </row>
    <row r="32" spans="1:9" x14ac:dyDescent="0.2">
      <c r="A32" s="242" t="s">
        <v>186</v>
      </c>
      <c r="B32" s="242"/>
      <c r="C32" s="242"/>
      <c r="D32" s="242"/>
      <c r="E32" s="242"/>
      <c r="F32" s="242"/>
      <c r="G32" s="15">
        <v>26</v>
      </c>
      <c r="H32" s="56">
        <v>-227808</v>
      </c>
      <c r="I32" s="56">
        <v>275395</v>
      </c>
    </row>
    <row r="33" spans="1:9" x14ac:dyDescent="0.2">
      <c r="A33" s="242" t="s">
        <v>187</v>
      </c>
      <c r="B33" s="242"/>
      <c r="C33" s="242"/>
      <c r="D33" s="242"/>
      <c r="E33" s="242"/>
      <c r="F33" s="242"/>
      <c r="G33" s="15">
        <v>27</v>
      </c>
      <c r="H33" s="56">
        <v>10890666</v>
      </c>
      <c r="I33" s="56">
        <v>4225000</v>
      </c>
    </row>
    <row r="34" spans="1:9" x14ac:dyDescent="0.2">
      <c r="A34" s="242" t="s">
        <v>188</v>
      </c>
      <c r="B34" s="242"/>
      <c r="C34" s="242"/>
      <c r="D34" s="242"/>
      <c r="E34" s="242"/>
      <c r="F34" s="242"/>
      <c r="G34" s="15">
        <v>28</v>
      </c>
      <c r="H34" s="56">
        <v>-1117940</v>
      </c>
      <c r="I34" s="56">
        <v>-529407</v>
      </c>
    </row>
    <row r="35" spans="1:9" x14ac:dyDescent="0.2">
      <c r="A35" s="190" t="s">
        <v>189</v>
      </c>
      <c r="B35" s="190"/>
      <c r="C35" s="190"/>
      <c r="D35" s="190"/>
      <c r="E35" s="190"/>
      <c r="F35" s="190"/>
      <c r="G35" s="15">
        <v>29</v>
      </c>
      <c r="H35" s="56">
        <v>3626955</v>
      </c>
      <c r="I35" s="56">
        <v>5051340</v>
      </c>
    </row>
    <row r="36" spans="1:9" x14ac:dyDescent="0.2">
      <c r="A36" s="194" t="s">
        <v>464</v>
      </c>
      <c r="B36" s="195"/>
      <c r="C36" s="195"/>
      <c r="D36" s="195"/>
      <c r="E36" s="195"/>
      <c r="F36" s="195"/>
      <c r="G36" s="16">
        <v>30</v>
      </c>
      <c r="H36" s="57">
        <f>SUM(H37:H46)</f>
        <v>3298095</v>
      </c>
      <c r="I36" s="57">
        <f>SUM(I37:I46)</f>
        <v>5335507</v>
      </c>
    </row>
    <row r="37" spans="1:9" ht="27.6" customHeight="1" x14ac:dyDescent="0.2">
      <c r="A37" s="190" t="s">
        <v>190</v>
      </c>
      <c r="B37" s="190"/>
      <c r="C37" s="190"/>
      <c r="D37" s="190"/>
      <c r="E37" s="190"/>
      <c r="F37" s="190"/>
      <c r="G37" s="15">
        <v>31</v>
      </c>
      <c r="H37" s="56">
        <v>0</v>
      </c>
      <c r="I37" s="56">
        <v>0</v>
      </c>
    </row>
    <row r="38" spans="1:9" ht="25.15" customHeight="1" x14ac:dyDescent="0.2">
      <c r="A38" s="190" t="s">
        <v>191</v>
      </c>
      <c r="B38" s="190"/>
      <c r="C38" s="190"/>
      <c r="D38" s="190"/>
      <c r="E38" s="190"/>
      <c r="F38" s="190"/>
      <c r="G38" s="15">
        <v>32</v>
      </c>
      <c r="H38" s="56">
        <v>0</v>
      </c>
      <c r="I38" s="56">
        <v>0</v>
      </c>
    </row>
    <row r="39" spans="1:9" ht="28.15" customHeight="1" x14ac:dyDescent="0.2">
      <c r="A39" s="190" t="s">
        <v>192</v>
      </c>
      <c r="B39" s="190"/>
      <c r="C39" s="190"/>
      <c r="D39" s="190"/>
      <c r="E39" s="190"/>
      <c r="F39" s="190"/>
      <c r="G39" s="15">
        <v>33</v>
      </c>
      <c r="H39" s="56">
        <v>0</v>
      </c>
      <c r="I39" s="56">
        <v>0</v>
      </c>
    </row>
    <row r="40" spans="1:9" ht="28.15" customHeight="1" x14ac:dyDescent="0.2">
      <c r="A40" s="190" t="s">
        <v>193</v>
      </c>
      <c r="B40" s="190"/>
      <c r="C40" s="190"/>
      <c r="D40" s="190"/>
      <c r="E40" s="190"/>
      <c r="F40" s="190"/>
      <c r="G40" s="15">
        <v>34</v>
      </c>
      <c r="H40" s="56">
        <v>0</v>
      </c>
      <c r="I40" s="56">
        <v>0</v>
      </c>
    </row>
    <row r="41" spans="1:9" ht="22.9" customHeight="1" x14ac:dyDescent="0.2">
      <c r="A41" s="190" t="s">
        <v>194</v>
      </c>
      <c r="B41" s="190"/>
      <c r="C41" s="190"/>
      <c r="D41" s="190"/>
      <c r="E41" s="190"/>
      <c r="F41" s="190"/>
      <c r="G41" s="15">
        <v>35</v>
      </c>
      <c r="H41" s="56">
        <v>0</v>
      </c>
      <c r="I41" s="56">
        <v>0</v>
      </c>
    </row>
    <row r="42" spans="1:9" x14ac:dyDescent="0.2">
      <c r="A42" s="190" t="s">
        <v>195</v>
      </c>
      <c r="B42" s="190"/>
      <c r="C42" s="190"/>
      <c r="D42" s="190"/>
      <c r="E42" s="190"/>
      <c r="F42" s="190"/>
      <c r="G42" s="15">
        <v>36</v>
      </c>
      <c r="H42" s="56">
        <v>135628</v>
      </c>
      <c r="I42" s="56">
        <v>41937</v>
      </c>
    </row>
    <row r="43" spans="1:9" x14ac:dyDescent="0.2">
      <c r="A43" s="190" t="s">
        <v>196</v>
      </c>
      <c r="B43" s="190"/>
      <c r="C43" s="190"/>
      <c r="D43" s="190"/>
      <c r="E43" s="190"/>
      <c r="F43" s="190"/>
      <c r="G43" s="15">
        <v>37</v>
      </c>
      <c r="H43" s="56">
        <v>2062320</v>
      </c>
      <c r="I43" s="56">
        <v>4715916</v>
      </c>
    </row>
    <row r="44" spans="1:9" x14ac:dyDescent="0.2">
      <c r="A44" s="190" t="s">
        <v>197</v>
      </c>
      <c r="B44" s="190"/>
      <c r="C44" s="190"/>
      <c r="D44" s="190"/>
      <c r="E44" s="190"/>
      <c r="F44" s="190"/>
      <c r="G44" s="15">
        <v>38</v>
      </c>
      <c r="H44" s="56">
        <v>727347</v>
      </c>
      <c r="I44" s="56">
        <v>0</v>
      </c>
    </row>
    <row r="45" spans="1:9" x14ac:dyDescent="0.2">
      <c r="A45" s="190" t="s">
        <v>198</v>
      </c>
      <c r="B45" s="190"/>
      <c r="C45" s="190"/>
      <c r="D45" s="190"/>
      <c r="E45" s="190"/>
      <c r="F45" s="190"/>
      <c r="G45" s="15">
        <v>39</v>
      </c>
      <c r="H45" s="56">
        <v>194705</v>
      </c>
      <c r="I45" s="56">
        <v>402551</v>
      </c>
    </row>
    <row r="46" spans="1:9" x14ac:dyDescent="0.2">
      <c r="A46" s="190" t="s">
        <v>199</v>
      </c>
      <c r="B46" s="190"/>
      <c r="C46" s="190"/>
      <c r="D46" s="190"/>
      <c r="E46" s="190"/>
      <c r="F46" s="190"/>
      <c r="G46" s="15">
        <v>40</v>
      </c>
      <c r="H46" s="56">
        <v>178095</v>
      </c>
      <c r="I46" s="56">
        <v>175103</v>
      </c>
    </row>
    <row r="47" spans="1:9" x14ac:dyDescent="0.2">
      <c r="A47" s="194" t="s">
        <v>465</v>
      </c>
      <c r="B47" s="195"/>
      <c r="C47" s="195"/>
      <c r="D47" s="195"/>
      <c r="E47" s="195"/>
      <c r="F47" s="195"/>
      <c r="G47" s="16">
        <v>41</v>
      </c>
      <c r="H47" s="57">
        <f>SUM(H48:H54)</f>
        <v>3545087</v>
      </c>
      <c r="I47" s="57">
        <f>SUM(I48:I54)</f>
        <v>5255171</v>
      </c>
    </row>
    <row r="48" spans="1:9" ht="23.45" customHeight="1" x14ac:dyDescent="0.2">
      <c r="A48" s="190" t="s">
        <v>200</v>
      </c>
      <c r="B48" s="190"/>
      <c r="C48" s="190"/>
      <c r="D48" s="190"/>
      <c r="E48" s="190"/>
      <c r="F48" s="190"/>
      <c r="G48" s="15">
        <v>42</v>
      </c>
      <c r="H48" s="56">
        <v>0</v>
      </c>
      <c r="I48" s="56">
        <v>0</v>
      </c>
    </row>
    <row r="49" spans="1:9" ht="22.15" customHeight="1" x14ac:dyDescent="0.2">
      <c r="A49" s="245" t="s">
        <v>201</v>
      </c>
      <c r="B49" s="245"/>
      <c r="C49" s="245"/>
      <c r="D49" s="245"/>
      <c r="E49" s="245"/>
      <c r="F49" s="245"/>
      <c r="G49" s="15">
        <v>43</v>
      </c>
      <c r="H49" s="56">
        <v>0</v>
      </c>
      <c r="I49" s="56">
        <v>0</v>
      </c>
    </row>
    <row r="50" spans="1:9" x14ac:dyDescent="0.2">
      <c r="A50" s="245" t="s">
        <v>202</v>
      </c>
      <c r="B50" s="245"/>
      <c r="C50" s="245"/>
      <c r="D50" s="245"/>
      <c r="E50" s="245"/>
      <c r="F50" s="245"/>
      <c r="G50" s="15">
        <v>44</v>
      </c>
      <c r="H50" s="56">
        <v>3292850</v>
      </c>
      <c r="I50" s="56">
        <v>3582794</v>
      </c>
    </row>
    <row r="51" spans="1:9" x14ac:dyDescent="0.2">
      <c r="A51" s="245" t="s">
        <v>203</v>
      </c>
      <c r="B51" s="245"/>
      <c r="C51" s="245"/>
      <c r="D51" s="245"/>
      <c r="E51" s="245"/>
      <c r="F51" s="245"/>
      <c r="G51" s="15">
        <v>45</v>
      </c>
      <c r="H51" s="56">
        <v>0</v>
      </c>
      <c r="I51" s="56">
        <v>1227995</v>
      </c>
    </row>
    <row r="52" spans="1:9" x14ac:dyDescent="0.2">
      <c r="A52" s="245" t="s">
        <v>204</v>
      </c>
      <c r="B52" s="245"/>
      <c r="C52" s="245"/>
      <c r="D52" s="245"/>
      <c r="E52" s="245"/>
      <c r="F52" s="245"/>
      <c r="G52" s="15">
        <v>46</v>
      </c>
      <c r="H52" s="56">
        <v>13</v>
      </c>
      <c r="I52" s="56">
        <v>437140</v>
      </c>
    </row>
    <row r="53" spans="1:9" x14ac:dyDescent="0.2">
      <c r="A53" s="245" t="s">
        <v>205</v>
      </c>
      <c r="B53" s="245"/>
      <c r="C53" s="245"/>
      <c r="D53" s="245"/>
      <c r="E53" s="245"/>
      <c r="F53" s="245"/>
      <c r="G53" s="15">
        <v>47</v>
      </c>
      <c r="H53" s="56">
        <v>0</v>
      </c>
      <c r="I53" s="56">
        <v>0</v>
      </c>
    </row>
    <row r="54" spans="1:9" x14ac:dyDescent="0.2">
      <c r="A54" s="245" t="s">
        <v>206</v>
      </c>
      <c r="B54" s="245"/>
      <c r="C54" s="245"/>
      <c r="D54" s="245"/>
      <c r="E54" s="245"/>
      <c r="F54" s="245"/>
      <c r="G54" s="15">
        <v>48</v>
      </c>
      <c r="H54" s="56">
        <v>252224</v>
      </c>
      <c r="I54" s="56">
        <v>7242</v>
      </c>
    </row>
    <row r="55" spans="1:9" ht="30.6" customHeight="1" x14ac:dyDescent="0.2">
      <c r="A55" s="227" t="s">
        <v>207</v>
      </c>
      <c r="B55" s="227"/>
      <c r="C55" s="227"/>
      <c r="D55" s="227"/>
      <c r="E55" s="227"/>
      <c r="F55" s="227"/>
      <c r="G55" s="15">
        <v>49</v>
      </c>
      <c r="H55" s="56">
        <v>12428818</v>
      </c>
      <c r="I55" s="56">
        <v>32874871</v>
      </c>
    </row>
    <row r="56" spans="1:9" x14ac:dyDescent="0.2">
      <c r="A56" s="227" t="s">
        <v>208</v>
      </c>
      <c r="B56" s="227"/>
      <c r="C56" s="227"/>
      <c r="D56" s="227"/>
      <c r="E56" s="227"/>
      <c r="F56" s="227"/>
      <c r="G56" s="15">
        <v>50</v>
      </c>
      <c r="H56" s="56">
        <v>895294</v>
      </c>
      <c r="I56" s="56">
        <v>1305317</v>
      </c>
    </row>
    <row r="57" spans="1:9" ht="28.9" customHeight="1" x14ac:dyDescent="0.2">
      <c r="A57" s="227" t="s">
        <v>209</v>
      </c>
      <c r="B57" s="227"/>
      <c r="C57" s="227"/>
      <c r="D57" s="227"/>
      <c r="E57" s="227"/>
      <c r="F57" s="227"/>
      <c r="G57" s="15">
        <v>51</v>
      </c>
      <c r="H57" s="56">
        <v>0</v>
      </c>
      <c r="I57" s="56">
        <v>0</v>
      </c>
    </row>
    <row r="58" spans="1:9" x14ac:dyDescent="0.2">
      <c r="A58" s="227" t="s">
        <v>210</v>
      </c>
      <c r="B58" s="227"/>
      <c r="C58" s="227"/>
      <c r="D58" s="227"/>
      <c r="E58" s="227"/>
      <c r="F58" s="227"/>
      <c r="G58" s="15">
        <v>52</v>
      </c>
      <c r="H58" s="56">
        <v>12372</v>
      </c>
      <c r="I58" s="56">
        <v>6581</v>
      </c>
    </row>
    <row r="59" spans="1:9" x14ac:dyDescent="0.2">
      <c r="A59" s="194" t="s">
        <v>466</v>
      </c>
      <c r="B59" s="195"/>
      <c r="C59" s="195"/>
      <c r="D59" s="195"/>
      <c r="E59" s="195"/>
      <c r="F59" s="195"/>
      <c r="G59" s="16">
        <v>53</v>
      </c>
      <c r="H59" s="57">
        <f>H7+H36+H55+H56</f>
        <v>924651303</v>
      </c>
      <c r="I59" s="57">
        <f>I7+I36+I55+I56</f>
        <v>1105668433</v>
      </c>
    </row>
    <row r="60" spans="1:9" x14ac:dyDescent="0.2">
      <c r="A60" s="194" t="s">
        <v>467</v>
      </c>
      <c r="B60" s="195"/>
      <c r="C60" s="195"/>
      <c r="D60" s="195"/>
      <c r="E60" s="195"/>
      <c r="F60" s="195"/>
      <c r="G60" s="16">
        <v>54</v>
      </c>
      <c r="H60" s="57">
        <f>H13+H47+H57+H58</f>
        <v>839297972</v>
      </c>
      <c r="I60" s="57">
        <f>I13+I47+I57+I58</f>
        <v>911807777</v>
      </c>
    </row>
    <row r="61" spans="1:9" x14ac:dyDescent="0.2">
      <c r="A61" s="194" t="s">
        <v>468</v>
      </c>
      <c r="B61" s="195"/>
      <c r="C61" s="195"/>
      <c r="D61" s="195"/>
      <c r="E61" s="195"/>
      <c r="F61" s="195"/>
      <c r="G61" s="16">
        <v>55</v>
      </c>
      <c r="H61" s="57">
        <f>H59-H60</f>
        <v>85353331</v>
      </c>
      <c r="I61" s="57">
        <f>I59-I60</f>
        <v>193860656</v>
      </c>
    </row>
    <row r="62" spans="1:9" x14ac:dyDescent="0.2">
      <c r="A62" s="244" t="s">
        <v>469</v>
      </c>
      <c r="B62" s="244"/>
      <c r="C62" s="244"/>
      <c r="D62" s="244"/>
      <c r="E62" s="244"/>
      <c r="F62" s="244"/>
      <c r="G62" s="16">
        <v>56</v>
      </c>
      <c r="H62" s="57">
        <f>+IF((H59-H60)&gt;0,(H59-H60),0)</f>
        <v>85353331</v>
      </c>
      <c r="I62" s="57">
        <f>+IF((I59-I60)&gt;0,(I59-I60),0)</f>
        <v>193860656</v>
      </c>
    </row>
    <row r="63" spans="1:9" x14ac:dyDescent="0.2">
      <c r="A63" s="244" t="s">
        <v>470</v>
      </c>
      <c r="B63" s="244"/>
      <c r="C63" s="244"/>
      <c r="D63" s="244"/>
      <c r="E63" s="244"/>
      <c r="F63" s="244"/>
      <c r="G63" s="16">
        <v>57</v>
      </c>
      <c r="H63" s="57">
        <f>+IF((H59-H60)&lt;0,(H59-H60),0)</f>
        <v>0</v>
      </c>
      <c r="I63" s="57">
        <f>+IF((I59-I60)&lt;0,(I59-I60),0)</f>
        <v>0</v>
      </c>
    </row>
    <row r="64" spans="1:9" x14ac:dyDescent="0.2">
      <c r="A64" s="227" t="s">
        <v>211</v>
      </c>
      <c r="B64" s="227"/>
      <c r="C64" s="227"/>
      <c r="D64" s="227"/>
      <c r="E64" s="227"/>
      <c r="F64" s="227"/>
      <c r="G64" s="15">
        <v>58</v>
      </c>
      <c r="H64" s="56">
        <v>14450943</v>
      </c>
      <c r="I64" s="56">
        <v>29507409</v>
      </c>
    </row>
    <row r="65" spans="1:9" x14ac:dyDescent="0.2">
      <c r="A65" s="194" t="s">
        <v>471</v>
      </c>
      <c r="B65" s="195"/>
      <c r="C65" s="195"/>
      <c r="D65" s="195"/>
      <c r="E65" s="195"/>
      <c r="F65" s="195"/>
      <c r="G65" s="16">
        <v>59</v>
      </c>
      <c r="H65" s="57">
        <f>H61-H64</f>
        <v>70902388</v>
      </c>
      <c r="I65" s="57">
        <f>I61-I64</f>
        <v>164353247</v>
      </c>
    </row>
    <row r="66" spans="1:9" x14ac:dyDescent="0.2">
      <c r="A66" s="244" t="s">
        <v>472</v>
      </c>
      <c r="B66" s="244"/>
      <c r="C66" s="244"/>
      <c r="D66" s="244"/>
      <c r="E66" s="244"/>
      <c r="F66" s="244"/>
      <c r="G66" s="16">
        <v>60</v>
      </c>
      <c r="H66" s="57">
        <f>+IF((H61-H64)&gt;0,(H61-H64),0)</f>
        <v>70902388</v>
      </c>
      <c r="I66" s="57">
        <f>+IF((I61-I64)&gt;0,(I61-I64),0)</f>
        <v>164353247</v>
      </c>
    </row>
    <row r="67" spans="1:9" x14ac:dyDescent="0.2">
      <c r="A67" s="248" t="s">
        <v>473</v>
      </c>
      <c r="B67" s="248"/>
      <c r="C67" s="248"/>
      <c r="D67" s="248"/>
      <c r="E67" s="248"/>
      <c r="F67" s="248"/>
      <c r="G67" s="17">
        <v>61</v>
      </c>
      <c r="H67" s="62">
        <f>+IF((H61-H64)&lt;0,(H61-H64),0)</f>
        <v>0</v>
      </c>
      <c r="I67" s="62">
        <f>+IF((I61-I64)&lt;0,(I61-I64),0)</f>
        <v>0</v>
      </c>
    </row>
    <row r="68" spans="1:9" x14ac:dyDescent="0.2">
      <c r="A68" s="235" t="s">
        <v>212</v>
      </c>
      <c r="B68" s="235"/>
      <c r="C68" s="235"/>
      <c r="D68" s="235"/>
      <c r="E68" s="235"/>
      <c r="F68" s="235"/>
      <c r="G68" s="249"/>
      <c r="H68" s="249"/>
      <c r="I68" s="249"/>
    </row>
    <row r="69" spans="1:9" ht="25.9" customHeight="1" x14ac:dyDescent="0.2">
      <c r="A69" s="194" t="s">
        <v>474</v>
      </c>
      <c r="B69" s="195"/>
      <c r="C69" s="195"/>
      <c r="D69" s="195"/>
      <c r="E69" s="195"/>
      <c r="F69" s="195"/>
      <c r="G69" s="16">
        <v>62</v>
      </c>
      <c r="H69" s="57">
        <f>H70-H71</f>
        <v>0</v>
      </c>
      <c r="I69" s="57">
        <f>I70-I71</f>
        <v>0</v>
      </c>
    </row>
    <row r="70" spans="1:9" x14ac:dyDescent="0.2">
      <c r="A70" s="245" t="s">
        <v>213</v>
      </c>
      <c r="B70" s="245"/>
      <c r="C70" s="245"/>
      <c r="D70" s="245"/>
      <c r="E70" s="245"/>
      <c r="F70" s="245"/>
      <c r="G70" s="15">
        <v>63</v>
      </c>
      <c r="H70" s="56">
        <v>0</v>
      </c>
      <c r="I70" s="56">
        <v>0</v>
      </c>
    </row>
    <row r="71" spans="1:9" x14ac:dyDescent="0.2">
      <c r="A71" s="245" t="s">
        <v>214</v>
      </c>
      <c r="B71" s="245"/>
      <c r="C71" s="245"/>
      <c r="D71" s="245"/>
      <c r="E71" s="245"/>
      <c r="F71" s="245"/>
      <c r="G71" s="15">
        <v>64</v>
      </c>
      <c r="H71" s="56">
        <v>0</v>
      </c>
      <c r="I71" s="56">
        <v>0</v>
      </c>
    </row>
    <row r="72" spans="1:9" x14ac:dyDescent="0.2">
      <c r="A72" s="227" t="s">
        <v>215</v>
      </c>
      <c r="B72" s="227"/>
      <c r="C72" s="227"/>
      <c r="D72" s="227"/>
      <c r="E72" s="227"/>
      <c r="F72" s="227"/>
      <c r="G72" s="15">
        <v>65</v>
      </c>
      <c r="H72" s="56">
        <v>0</v>
      </c>
      <c r="I72" s="56">
        <v>0</v>
      </c>
    </row>
    <row r="73" spans="1:9" x14ac:dyDescent="0.2">
      <c r="A73" s="244" t="s">
        <v>475</v>
      </c>
      <c r="B73" s="244"/>
      <c r="C73" s="244"/>
      <c r="D73" s="244"/>
      <c r="E73" s="244"/>
      <c r="F73" s="244"/>
      <c r="G73" s="16">
        <v>66</v>
      </c>
      <c r="H73" s="104">
        <v>0</v>
      </c>
      <c r="I73" s="104">
        <v>0</v>
      </c>
    </row>
    <row r="74" spans="1:9" x14ac:dyDescent="0.2">
      <c r="A74" s="248" t="s">
        <v>476</v>
      </c>
      <c r="B74" s="248"/>
      <c r="C74" s="248"/>
      <c r="D74" s="248"/>
      <c r="E74" s="248"/>
      <c r="F74" s="248"/>
      <c r="G74" s="17">
        <v>67</v>
      </c>
      <c r="H74" s="105">
        <v>0</v>
      </c>
      <c r="I74" s="105">
        <v>0</v>
      </c>
    </row>
    <row r="75" spans="1:9" x14ac:dyDescent="0.2">
      <c r="A75" s="235" t="s">
        <v>216</v>
      </c>
      <c r="B75" s="235"/>
      <c r="C75" s="235"/>
      <c r="D75" s="235"/>
      <c r="E75" s="235"/>
      <c r="F75" s="235"/>
      <c r="G75" s="249"/>
      <c r="H75" s="249"/>
      <c r="I75" s="249"/>
    </row>
    <row r="76" spans="1:9" x14ac:dyDescent="0.2">
      <c r="A76" s="194" t="s">
        <v>477</v>
      </c>
      <c r="B76" s="195"/>
      <c r="C76" s="195"/>
      <c r="D76" s="195"/>
      <c r="E76" s="195"/>
      <c r="F76" s="195"/>
      <c r="G76" s="16">
        <v>68</v>
      </c>
      <c r="H76" s="104">
        <v>0</v>
      </c>
      <c r="I76" s="104">
        <v>0</v>
      </c>
    </row>
    <row r="77" spans="1:9" x14ac:dyDescent="0.2">
      <c r="A77" s="258" t="s">
        <v>478</v>
      </c>
      <c r="B77" s="258"/>
      <c r="C77" s="258"/>
      <c r="D77" s="258"/>
      <c r="E77" s="258"/>
      <c r="F77" s="258"/>
      <c r="G77" s="21">
        <v>69</v>
      </c>
      <c r="H77" s="63">
        <v>0</v>
      </c>
      <c r="I77" s="63">
        <v>0</v>
      </c>
    </row>
    <row r="78" spans="1:9" x14ac:dyDescent="0.2">
      <c r="A78" s="258" t="s">
        <v>479</v>
      </c>
      <c r="B78" s="258"/>
      <c r="C78" s="258"/>
      <c r="D78" s="258"/>
      <c r="E78" s="258"/>
      <c r="F78" s="258"/>
      <c r="G78" s="21">
        <v>70</v>
      </c>
      <c r="H78" s="63">
        <v>0</v>
      </c>
      <c r="I78" s="63">
        <v>0</v>
      </c>
    </row>
    <row r="79" spans="1:9" x14ac:dyDescent="0.2">
      <c r="A79" s="194" t="s">
        <v>480</v>
      </c>
      <c r="B79" s="195"/>
      <c r="C79" s="195"/>
      <c r="D79" s="195"/>
      <c r="E79" s="195"/>
      <c r="F79" s="195"/>
      <c r="G79" s="16">
        <v>71</v>
      </c>
      <c r="H79" s="104">
        <v>0</v>
      </c>
      <c r="I79" s="104">
        <v>0</v>
      </c>
    </row>
    <row r="80" spans="1:9" x14ac:dyDescent="0.2">
      <c r="A80" s="194" t="s">
        <v>481</v>
      </c>
      <c r="B80" s="195"/>
      <c r="C80" s="195"/>
      <c r="D80" s="195"/>
      <c r="E80" s="195"/>
      <c r="F80" s="195"/>
      <c r="G80" s="16">
        <v>72</v>
      </c>
      <c r="H80" s="104">
        <v>0</v>
      </c>
      <c r="I80" s="104">
        <v>0</v>
      </c>
    </row>
    <row r="81" spans="1:9" x14ac:dyDescent="0.2">
      <c r="A81" s="244" t="s">
        <v>482</v>
      </c>
      <c r="B81" s="244"/>
      <c r="C81" s="244"/>
      <c r="D81" s="244"/>
      <c r="E81" s="244"/>
      <c r="F81" s="244"/>
      <c r="G81" s="16">
        <v>73</v>
      </c>
      <c r="H81" s="104">
        <v>0</v>
      </c>
      <c r="I81" s="104">
        <v>0</v>
      </c>
    </row>
    <row r="82" spans="1:9" x14ac:dyDescent="0.2">
      <c r="A82" s="248" t="s">
        <v>483</v>
      </c>
      <c r="B82" s="248"/>
      <c r="C82" s="248"/>
      <c r="D82" s="248"/>
      <c r="E82" s="248"/>
      <c r="F82" s="248"/>
      <c r="G82" s="16">
        <v>74</v>
      </c>
      <c r="H82" s="105">
        <v>0</v>
      </c>
      <c r="I82" s="105">
        <v>0</v>
      </c>
    </row>
    <row r="83" spans="1:9" x14ac:dyDescent="0.2">
      <c r="A83" s="235" t="s">
        <v>217</v>
      </c>
      <c r="B83" s="235"/>
      <c r="C83" s="235"/>
      <c r="D83" s="235"/>
      <c r="E83" s="235"/>
      <c r="F83" s="235"/>
      <c r="G83" s="249"/>
      <c r="H83" s="249"/>
      <c r="I83" s="249"/>
    </row>
    <row r="84" spans="1:9" x14ac:dyDescent="0.2">
      <c r="A84" s="250" t="s">
        <v>484</v>
      </c>
      <c r="B84" s="251"/>
      <c r="C84" s="251"/>
      <c r="D84" s="251"/>
      <c r="E84" s="251"/>
      <c r="F84" s="251"/>
      <c r="G84" s="16">
        <v>75</v>
      </c>
      <c r="H84" s="51">
        <f>H85+H86</f>
        <v>70902388</v>
      </c>
      <c r="I84" s="51">
        <f>I85+I86</f>
        <v>164353247</v>
      </c>
    </row>
    <row r="85" spans="1:9" x14ac:dyDescent="0.2">
      <c r="A85" s="252" t="s">
        <v>218</v>
      </c>
      <c r="B85" s="252"/>
      <c r="C85" s="252"/>
      <c r="D85" s="252"/>
      <c r="E85" s="252"/>
      <c r="F85" s="252"/>
      <c r="G85" s="15">
        <v>76</v>
      </c>
      <c r="H85" s="50">
        <v>46328381</v>
      </c>
      <c r="I85" s="50">
        <v>102600368</v>
      </c>
    </row>
    <row r="86" spans="1:9" x14ac:dyDescent="0.2">
      <c r="A86" s="253" t="s">
        <v>219</v>
      </c>
      <c r="B86" s="253"/>
      <c r="C86" s="253"/>
      <c r="D86" s="253"/>
      <c r="E86" s="253"/>
      <c r="F86" s="253"/>
      <c r="G86" s="18">
        <v>77</v>
      </c>
      <c r="H86" s="64">
        <v>24574007</v>
      </c>
      <c r="I86" s="64">
        <v>61752879</v>
      </c>
    </row>
    <row r="87" spans="1:9" x14ac:dyDescent="0.2">
      <c r="A87" s="261" t="s">
        <v>220</v>
      </c>
      <c r="B87" s="261"/>
      <c r="C87" s="261"/>
      <c r="D87" s="261"/>
      <c r="E87" s="261"/>
      <c r="F87" s="261"/>
      <c r="G87" s="262"/>
      <c r="H87" s="262"/>
      <c r="I87" s="262"/>
    </row>
    <row r="88" spans="1:9" x14ac:dyDescent="0.2">
      <c r="A88" s="263" t="s">
        <v>221</v>
      </c>
      <c r="B88" s="263"/>
      <c r="C88" s="263"/>
      <c r="D88" s="263"/>
      <c r="E88" s="263"/>
      <c r="F88" s="263"/>
      <c r="G88" s="15">
        <v>78</v>
      </c>
      <c r="H88" s="50">
        <v>70902388</v>
      </c>
      <c r="I88" s="50">
        <v>164353247</v>
      </c>
    </row>
    <row r="89" spans="1:9" ht="24.6" customHeight="1" x14ac:dyDescent="0.2">
      <c r="A89" s="256" t="s">
        <v>485</v>
      </c>
      <c r="B89" s="256"/>
      <c r="C89" s="256"/>
      <c r="D89" s="256"/>
      <c r="E89" s="256"/>
      <c r="F89" s="256"/>
      <c r="G89" s="16">
        <v>79</v>
      </c>
      <c r="H89" s="51">
        <f>H90+H97</f>
        <v>1131397</v>
      </c>
      <c r="I89" s="51">
        <f>I90+I97</f>
        <v>437875</v>
      </c>
    </row>
    <row r="90" spans="1:9" ht="27" customHeight="1" x14ac:dyDescent="0.2">
      <c r="A90" s="256" t="s">
        <v>486</v>
      </c>
      <c r="B90" s="256"/>
      <c r="C90" s="256"/>
      <c r="D90" s="256"/>
      <c r="E90" s="256"/>
      <c r="F90" s="256"/>
      <c r="G90" s="16">
        <v>80</v>
      </c>
      <c r="H90" s="51">
        <f>H91+H92+H93+H94+H95</f>
        <v>1574490</v>
      </c>
      <c r="I90" s="51">
        <f>I91+I92+I93+I94+I95</f>
        <v>0</v>
      </c>
    </row>
    <row r="91" spans="1:9" ht="21.6" customHeight="1" x14ac:dyDescent="0.2">
      <c r="A91" s="245" t="s">
        <v>391</v>
      </c>
      <c r="B91" s="245"/>
      <c r="C91" s="245"/>
      <c r="D91" s="245"/>
      <c r="E91" s="245"/>
      <c r="F91" s="245"/>
      <c r="G91" s="15">
        <v>81</v>
      </c>
      <c r="H91" s="50">
        <v>0</v>
      </c>
      <c r="I91" s="50">
        <v>0</v>
      </c>
    </row>
    <row r="92" spans="1:9" ht="21.6" customHeight="1" x14ac:dyDescent="0.2">
      <c r="A92" s="245" t="s">
        <v>392</v>
      </c>
      <c r="B92" s="245"/>
      <c r="C92" s="245"/>
      <c r="D92" s="245"/>
      <c r="E92" s="245"/>
      <c r="F92" s="245"/>
      <c r="G92" s="15">
        <v>82</v>
      </c>
      <c r="H92" s="50">
        <v>1574490</v>
      </c>
      <c r="I92" s="50">
        <v>0</v>
      </c>
    </row>
    <row r="93" spans="1:9" ht="26.25" customHeight="1" x14ac:dyDescent="0.2">
      <c r="A93" s="245" t="s">
        <v>393</v>
      </c>
      <c r="B93" s="245"/>
      <c r="C93" s="245"/>
      <c r="D93" s="245"/>
      <c r="E93" s="245"/>
      <c r="F93" s="245"/>
      <c r="G93" s="15">
        <v>83</v>
      </c>
      <c r="H93" s="50">
        <v>0</v>
      </c>
      <c r="I93" s="50">
        <v>0</v>
      </c>
    </row>
    <row r="94" spans="1:9" ht="24.6" customHeight="1" x14ac:dyDescent="0.2">
      <c r="A94" s="245" t="s">
        <v>394</v>
      </c>
      <c r="B94" s="245"/>
      <c r="C94" s="245"/>
      <c r="D94" s="245"/>
      <c r="E94" s="245"/>
      <c r="F94" s="245"/>
      <c r="G94" s="15">
        <v>84</v>
      </c>
      <c r="H94" s="50">
        <v>0</v>
      </c>
      <c r="I94" s="50">
        <v>0</v>
      </c>
    </row>
    <row r="95" spans="1:9" ht="14.25" customHeight="1" x14ac:dyDescent="0.2">
      <c r="A95" s="245" t="s">
        <v>395</v>
      </c>
      <c r="B95" s="245"/>
      <c r="C95" s="245"/>
      <c r="D95" s="245"/>
      <c r="E95" s="245"/>
      <c r="F95" s="245"/>
      <c r="G95" s="15">
        <v>85</v>
      </c>
      <c r="H95" s="50">
        <v>0</v>
      </c>
      <c r="I95" s="50">
        <v>0</v>
      </c>
    </row>
    <row r="96" spans="1:9" x14ac:dyDescent="0.2">
      <c r="A96" s="245" t="s">
        <v>396</v>
      </c>
      <c r="B96" s="245"/>
      <c r="C96" s="245"/>
      <c r="D96" s="245"/>
      <c r="E96" s="245"/>
      <c r="F96" s="245"/>
      <c r="G96" s="15">
        <v>86</v>
      </c>
      <c r="H96" s="50">
        <v>0</v>
      </c>
      <c r="I96" s="50">
        <v>0</v>
      </c>
    </row>
    <row r="97" spans="1:9" ht="27.6" customHeight="1" x14ac:dyDescent="0.2">
      <c r="A97" s="256" t="s">
        <v>487</v>
      </c>
      <c r="B97" s="256"/>
      <c r="C97" s="256"/>
      <c r="D97" s="256"/>
      <c r="E97" s="256"/>
      <c r="F97" s="256"/>
      <c r="G97" s="16">
        <v>87</v>
      </c>
      <c r="H97" s="51">
        <f>H98+H99+H100+H101+H102+H103+H104+H105</f>
        <v>-443093</v>
      </c>
      <c r="I97" s="51">
        <f>I98+I99+I100+I101+I102+I103+I104+I105</f>
        <v>437875</v>
      </c>
    </row>
    <row r="98" spans="1:9" ht="17.25" customHeight="1" x14ac:dyDescent="0.2">
      <c r="A98" s="245" t="s">
        <v>390</v>
      </c>
      <c r="B98" s="245"/>
      <c r="C98" s="245"/>
      <c r="D98" s="245"/>
      <c r="E98" s="245"/>
      <c r="F98" s="245"/>
      <c r="G98" s="15">
        <v>88</v>
      </c>
      <c r="H98" s="50">
        <v>-443093</v>
      </c>
      <c r="I98" s="50">
        <v>437875</v>
      </c>
    </row>
    <row r="99" spans="1:9" ht="27.6" customHeight="1" x14ac:dyDescent="0.2">
      <c r="A99" s="245" t="s">
        <v>397</v>
      </c>
      <c r="B99" s="245"/>
      <c r="C99" s="245"/>
      <c r="D99" s="245"/>
      <c r="E99" s="245"/>
      <c r="F99" s="245"/>
      <c r="G99" s="15">
        <v>89</v>
      </c>
      <c r="H99" s="50">
        <v>0</v>
      </c>
      <c r="I99" s="50">
        <v>0</v>
      </c>
    </row>
    <row r="100" spans="1:9" ht="14.25" customHeight="1" x14ac:dyDescent="0.2">
      <c r="A100" s="245" t="s">
        <v>398</v>
      </c>
      <c r="B100" s="245"/>
      <c r="C100" s="245"/>
      <c r="D100" s="245"/>
      <c r="E100" s="245"/>
      <c r="F100" s="245"/>
      <c r="G100" s="15">
        <v>90</v>
      </c>
      <c r="H100" s="50">
        <v>0</v>
      </c>
      <c r="I100" s="50">
        <v>0</v>
      </c>
    </row>
    <row r="101" spans="1:9" ht="27.6" customHeight="1" x14ac:dyDescent="0.2">
      <c r="A101" s="245" t="s">
        <v>399</v>
      </c>
      <c r="B101" s="245"/>
      <c r="C101" s="245"/>
      <c r="D101" s="245"/>
      <c r="E101" s="245"/>
      <c r="F101" s="245"/>
      <c r="G101" s="15">
        <v>91</v>
      </c>
      <c r="H101" s="50">
        <v>0</v>
      </c>
      <c r="I101" s="50">
        <v>0</v>
      </c>
    </row>
    <row r="102" spans="1:9" ht="27.6" customHeight="1" x14ac:dyDescent="0.2">
      <c r="A102" s="245" t="s">
        <v>400</v>
      </c>
      <c r="B102" s="245"/>
      <c r="C102" s="245"/>
      <c r="D102" s="245"/>
      <c r="E102" s="245"/>
      <c r="F102" s="245"/>
      <c r="G102" s="15">
        <v>92</v>
      </c>
      <c r="H102" s="50">
        <v>0</v>
      </c>
      <c r="I102" s="50">
        <v>0</v>
      </c>
    </row>
    <row r="103" spans="1:9" ht="18" customHeight="1" x14ac:dyDescent="0.2">
      <c r="A103" s="245" t="s">
        <v>401</v>
      </c>
      <c r="B103" s="245"/>
      <c r="C103" s="245"/>
      <c r="D103" s="245"/>
      <c r="E103" s="245"/>
      <c r="F103" s="245"/>
      <c r="G103" s="15">
        <v>93</v>
      </c>
      <c r="H103" s="50">
        <v>0</v>
      </c>
      <c r="I103" s="50">
        <v>0</v>
      </c>
    </row>
    <row r="104" spans="1:9" ht="16.5" customHeight="1" x14ac:dyDescent="0.2">
      <c r="A104" s="245" t="s">
        <v>402</v>
      </c>
      <c r="B104" s="245"/>
      <c r="C104" s="245"/>
      <c r="D104" s="245"/>
      <c r="E104" s="245"/>
      <c r="F104" s="245"/>
      <c r="G104" s="15">
        <v>94</v>
      </c>
      <c r="H104" s="50">
        <v>0</v>
      </c>
      <c r="I104" s="50">
        <v>0</v>
      </c>
    </row>
    <row r="105" spans="1:9" ht="16.5" customHeight="1" x14ac:dyDescent="0.2">
      <c r="A105" s="245" t="s">
        <v>403</v>
      </c>
      <c r="B105" s="245"/>
      <c r="C105" s="245"/>
      <c r="D105" s="245"/>
      <c r="E105" s="245"/>
      <c r="F105" s="245"/>
      <c r="G105" s="15">
        <v>95</v>
      </c>
      <c r="H105" s="50">
        <v>0</v>
      </c>
      <c r="I105" s="50">
        <v>0</v>
      </c>
    </row>
    <row r="106" spans="1:9" ht="31.5" customHeight="1" x14ac:dyDescent="0.2">
      <c r="A106" s="245" t="s">
        <v>404</v>
      </c>
      <c r="B106" s="245"/>
      <c r="C106" s="245"/>
      <c r="D106" s="245"/>
      <c r="E106" s="245"/>
      <c r="F106" s="245"/>
      <c r="G106" s="15">
        <v>96</v>
      </c>
      <c r="H106" s="50">
        <v>0</v>
      </c>
      <c r="I106" s="50">
        <v>0</v>
      </c>
    </row>
    <row r="107" spans="1:9" ht="31.15" customHeight="1" x14ac:dyDescent="0.2">
      <c r="A107" s="257" t="s">
        <v>488</v>
      </c>
      <c r="B107" s="257"/>
      <c r="C107" s="257"/>
      <c r="D107" s="257"/>
      <c r="E107" s="257"/>
      <c r="F107" s="257"/>
      <c r="G107" s="17">
        <v>97</v>
      </c>
      <c r="H107" s="52">
        <f>H90+H97-H96-H106</f>
        <v>1131397</v>
      </c>
      <c r="I107" s="52">
        <f>I90+I97-I96-I106</f>
        <v>437875</v>
      </c>
    </row>
    <row r="108" spans="1:9" ht="31.15" customHeight="1" x14ac:dyDescent="0.2">
      <c r="A108" s="257" t="s">
        <v>489</v>
      </c>
      <c r="B108" s="257"/>
      <c r="C108" s="257"/>
      <c r="D108" s="257"/>
      <c r="E108" s="257"/>
      <c r="F108" s="257"/>
      <c r="G108" s="17">
        <v>98</v>
      </c>
      <c r="H108" s="52">
        <f>H88+H107</f>
        <v>72033785</v>
      </c>
      <c r="I108" s="52">
        <f>I88+I107</f>
        <v>164791122</v>
      </c>
    </row>
    <row r="109" spans="1:9" ht="28.9" customHeight="1" x14ac:dyDescent="0.2">
      <c r="A109" s="235" t="s">
        <v>222</v>
      </c>
      <c r="B109" s="235"/>
      <c r="C109" s="235"/>
      <c r="D109" s="235"/>
      <c r="E109" s="235"/>
      <c r="F109" s="235"/>
      <c r="G109" s="249"/>
      <c r="H109" s="249"/>
      <c r="I109" s="249"/>
    </row>
    <row r="110" spans="1:9" ht="23.45" customHeight="1" x14ac:dyDescent="0.2">
      <c r="A110" s="250" t="s">
        <v>490</v>
      </c>
      <c r="B110" s="251"/>
      <c r="C110" s="251"/>
      <c r="D110" s="251"/>
      <c r="E110" s="251"/>
      <c r="F110" s="251"/>
      <c r="G110" s="16">
        <v>99</v>
      </c>
      <c r="H110" s="51">
        <f>H111+H112</f>
        <v>72033785</v>
      </c>
      <c r="I110" s="51">
        <f>I111+I112</f>
        <v>164791122</v>
      </c>
    </row>
    <row r="111" spans="1:9" x14ac:dyDescent="0.2">
      <c r="A111" s="259" t="s">
        <v>405</v>
      </c>
      <c r="B111" s="252"/>
      <c r="C111" s="252"/>
      <c r="D111" s="252"/>
      <c r="E111" s="252"/>
      <c r="F111" s="252"/>
      <c r="G111" s="15">
        <v>100</v>
      </c>
      <c r="H111" s="50">
        <v>46968982</v>
      </c>
      <c r="I111" s="50">
        <v>102851911</v>
      </c>
    </row>
    <row r="112" spans="1:9" x14ac:dyDescent="0.2">
      <c r="A112" s="260" t="s">
        <v>406</v>
      </c>
      <c r="B112" s="253"/>
      <c r="C112" s="253"/>
      <c r="D112" s="253"/>
      <c r="E112" s="253"/>
      <c r="F112" s="253"/>
      <c r="G112" s="18">
        <v>101</v>
      </c>
      <c r="H112" s="64">
        <v>25064803</v>
      </c>
      <c r="I112" s="64">
        <v>61939211</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7" sqref="A7:I7"/>
    </sheetView>
  </sheetViews>
  <sheetFormatPr defaultColWidth="9.140625" defaultRowHeight="12.75" x14ac:dyDescent="0.2"/>
  <cols>
    <col min="1" max="6" width="9.140625" style="2"/>
    <col min="7" max="7" width="9.140625" style="22"/>
    <col min="8" max="9" width="18.140625" style="53" customWidth="1"/>
    <col min="10" max="16384" width="9.140625" style="2"/>
  </cols>
  <sheetData>
    <row r="1" spans="1:9" x14ac:dyDescent="0.2">
      <c r="A1" s="241" t="s">
        <v>223</v>
      </c>
      <c r="B1" s="264"/>
      <c r="C1" s="264"/>
      <c r="D1" s="264"/>
      <c r="E1" s="264"/>
      <c r="F1" s="264"/>
      <c r="G1" s="264"/>
      <c r="H1" s="264"/>
      <c r="I1" s="264"/>
    </row>
    <row r="2" spans="1:9" x14ac:dyDescent="0.2">
      <c r="A2" s="240" t="s">
        <v>532</v>
      </c>
      <c r="B2" s="206"/>
      <c r="C2" s="206"/>
      <c r="D2" s="206"/>
      <c r="E2" s="206"/>
      <c r="F2" s="206"/>
      <c r="G2" s="206"/>
      <c r="H2" s="206"/>
      <c r="I2" s="206"/>
    </row>
    <row r="3" spans="1:9" x14ac:dyDescent="0.2">
      <c r="A3" s="254" t="s">
        <v>491</v>
      </c>
      <c r="B3" s="272"/>
      <c r="C3" s="272"/>
      <c r="D3" s="272"/>
      <c r="E3" s="272"/>
      <c r="F3" s="272"/>
      <c r="G3" s="272"/>
      <c r="H3" s="272"/>
      <c r="I3" s="272"/>
    </row>
    <row r="4" spans="1:9" x14ac:dyDescent="0.2">
      <c r="A4" s="268" t="s">
        <v>499</v>
      </c>
      <c r="B4" s="209"/>
      <c r="C4" s="209"/>
      <c r="D4" s="209"/>
      <c r="E4" s="209"/>
      <c r="F4" s="209"/>
      <c r="G4" s="209"/>
      <c r="H4" s="209"/>
      <c r="I4" s="210"/>
    </row>
    <row r="5" spans="1:9" ht="23.25" thickBot="1" x14ac:dyDescent="0.25">
      <c r="A5" s="279" t="s">
        <v>224</v>
      </c>
      <c r="B5" s="280"/>
      <c r="C5" s="280"/>
      <c r="D5" s="280"/>
      <c r="E5" s="280"/>
      <c r="F5" s="281"/>
      <c r="G5" s="12" t="s">
        <v>225</v>
      </c>
      <c r="H5" s="44" t="s">
        <v>226</v>
      </c>
      <c r="I5" s="44" t="s">
        <v>227</v>
      </c>
    </row>
    <row r="6" spans="1:9" x14ac:dyDescent="0.2">
      <c r="A6" s="282">
        <v>1</v>
      </c>
      <c r="B6" s="283"/>
      <c r="C6" s="283"/>
      <c r="D6" s="283"/>
      <c r="E6" s="283"/>
      <c r="F6" s="284"/>
      <c r="G6" s="19">
        <v>2</v>
      </c>
      <c r="H6" s="19" t="s">
        <v>228</v>
      </c>
      <c r="I6" s="19" t="s">
        <v>229</v>
      </c>
    </row>
    <row r="7" spans="1:9" x14ac:dyDescent="0.2">
      <c r="A7" s="285" t="s">
        <v>230</v>
      </c>
      <c r="B7" s="286"/>
      <c r="C7" s="286"/>
      <c r="D7" s="286"/>
      <c r="E7" s="286"/>
      <c r="F7" s="286"/>
      <c r="G7" s="286"/>
      <c r="H7" s="286"/>
      <c r="I7" s="287"/>
    </row>
    <row r="8" spans="1:9" ht="12.75" customHeight="1" x14ac:dyDescent="0.2">
      <c r="A8" s="288" t="s">
        <v>231</v>
      </c>
      <c r="B8" s="289"/>
      <c r="C8" s="289"/>
      <c r="D8" s="289"/>
      <c r="E8" s="289"/>
      <c r="F8" s="290"/>
      <c r="G8" s="20">
        <v>1</v>
      </c>
      <c r="H8" s="45">
        <v>0</v>
      </c>
      <c r="I8" s="45">
        <v>0</v>
      </c>
    </row>
    <row r="9" spans="1:9" ht="12.75" customHeight="1" x14ac:dyDescent="0.2">
      <c r="A9" s="276" t="s">
        <v>232</v>
      </c>
      <c r="B9" s="277"/>
      <c r="C9" s="277"/>
      <c r="D9" s="277"/>
      <c r="E9" s="277"/>
      <c r="F9" s="278"/>
      <c r="G9" s="16">
        <v>2</v>
      </c>
      <c r="H9" s="46">
        <f>H10+H11+H12+H13+H14+H15+H16+H17</f>
        <v>0</v>
      </c>
      <c r="I9" s="46">
        <f>I10+I11+I12+I13+I14+I15+I16+I17</f>
        <v>0</v>
      </c>
    </row>
    <row r="10" spans="1:9" ht="12.75" customHeight="1" x14ac:dyDescent="0.2">
      <c r="A10" s="269" t="s">
        <v>233</v>
      </c>
      <c r="B10" s="270"/>
      <c r="C10" s="270"/>
      <c r="D10" s="270"/>
      <c r="E10" s="270"/>
      <c r="F10" s="271"/>
      <c r="G10" s="21">
        <v>3</v>
      </c>
      <c r="H10" s="47">
        <v>0</v>
      </c>
      <c r="I10" s="47">
        <v>0</v>
      </c>
    </row>
    <row r="11" spans="1:9" ht="31.15" customHeight="1" x14ac:dyDescent="0.2">
      <c r="A11" s="269" t="s">
        <v>234</v>
      </c>
      <c r="B11" s="270"/>
      <c r="C11" s="270"/>
      <c r="D11" s="270"/>
      <c r="E11" s="270"/>
      <c r="F11" s="271"/>
      <c r="G11" s="21">
        <v>4</v>
      </c>
      <c r="H11" s="47">
        <v>0</v>
      </c>
      <c r="I11" s="47">
        <v>0</v>
      </c>
    </row>
    <row r="12" spans="1:9" ht="28.15" customHeight="1" x14ac:dyDescent="0.2">
      <c r="A12" s="269" t="s">
        <v>235</v>
      </c>
      <c r="B12" s="270"/>
      <c r="C12" s="270"/>
      <c r="D12" s="270"/>
      <c r="E12" s="270"/>
      <c r="F12" s="271"/>
      <c r="G12" s="21">
        <v>5</v>
      </c>
      <c r="H12" s="47">
        <v>0</v>
      </c>
      <c r="I12" s="47">
        <v>0</v>
      </c>
    </row>
    <row r="13" spans="1:9" ht="12.75" customHeight="1" x14ac:dyDescent="0.2">
      <c r="A13" s="269" t="s">
        <v>236</v>
      </c>
      <c r="B13" s="270"/>
      <c r="C13" s="270"/>
      <c r="D13" s="270"/>
      <c r="E13" s="270"/>
      <c r="F13" s="271"/>
      <c r="G13" s="21">
        <v>6</v>
      </c>
      <c r="H13" s="47">
        <v>0</v>
      </c>
      <c r="I13" s="47">
        <v>0</v>
      </c>
    </row>
    <row r="14" spans="1:9" ht="12.75" customHeight="1" x14ac:dyDescent="0.2">
      <c r="A14" s="269" t="s">
        <v>237</v>
      </c>
      <c r="B14" s="270"/>
      <c r="C14" s="270"/>
      <c r="D14" s="270"/>
      <c r="E14" s="270"/>
      <c r="F14" s="271"/>
      <c r="G14" s="21">
        <v>7</v>
      </c>
      <c r="H14" s="47">
        <v>0</v>
      </c>
      <c r="I14" s="47">
        <v>0</v>
      </c>
    </row>
    <row r="15" spans="1:9" ht="12.75" customHeight="1" x14ac:dyDescent="0.2">
      <c r="A15" s="269" t="s">
        <v>238</v>
      </c>
      <c r="B15" s="270"/>
      <c r="C15" s="270"/>
      <c r="D15" s="270"/>
      <c r="E15" s="270"/>
      <c r="F15" s="271"/>
      <c r="G15" s="21">
        <v>8</v>
      </c>
      <c r="H15" s="47">
        <v>0</v>
      </c>
      <c r="I15" s="47">
        <v>0</v>
      </c>
    </row>
    <row r="16" spans="1:9" ht="12.75" customHeight="1" x14ac:dyDescent="0.2">
      <c r="A16" s="269" t="s">
        <v>239</v>
      </c>
      <c r="B16" s="270"/>
      <c r="C16" s="270"/>
      <c r="D16" s="270"/>
      <c r="E16" s="270"/>
      <c r="F16" s="271"/>
      <c r="G16" s="21">
        <v>9</v>
      </c>
      <c r="H16" s="47">
        <v>0</v>
      </c>
      <c r="I16" s="47">
        <v>0</v>
      </c>
    </row>
    <row r="17" spans="1:9" ht="27.6" customHeight="1" x14ac:dyDescent="0.2">
      <c r="A17" s="269" t="s">
        <v>240</v>
      </c>
      <c r="B17" s="270"/>
      <c r="C17" s="270"/>
      <c r="D17" s="270"/>
      <c r="E17" s="270"/>
      <c r="F17" s="271"/>
      <c r="G17" s="21">
        <v>10</v>
      </c>
      <c r="H17" s="47">
        <v>0</v>
      </c>
      <c r="I17" s="47">
        <v>0</v>
      </c>
    </row>
    <row r="18" spans="1:9" ht="29.45" customHeight="1" x14ac:dyDescent="0.2">
      <c r="A18" s="273" t="s">
        <v>241</v>
      </c>
      <c r="B18" s="274"/>
      <c r="C18" s="274"/>
      <c r="D18" s="274"/>
      <c r="E18" s="274"/>
      <c r="F18" s="275"/>
      <c r="G18" s="16">
        <v>11</v>
      </c>
      <c r="H18" s="46">
        <f>H8+H9</f>
        <v>0</v>
      </c>
      <c r="I18" s="46">
        <f>I8+I9</f>
        <v>0</v>
      </c>
    </row>
    <row r="19" spans="1:9" ht="12.75" customHeight="1" x14ac:dyDescent="0.2">
      <c r="A19" s="276" t="s">
        <v>242</v>
      </c>
      <c r="B19" s="277"/>
      <c r="C19" s="277"/>
      <c r="D19" s="277"/>
      <c r="E19" s="277"/>
      <c r="F19" s="278"/>
      <c r="G19" s="16">
        <v>12</v>
      </c>
      <c r="H19" s="46">
        <f>H20+H21+H22+H23</f>
        <v>0</v>
      </c>
      <c r="I19" s="46">
        <f>I20+I21+I22+I23</f>
        <v>0</v>
      </c>
    </row>
    <row r="20" spans="1:9" ht="12.75" customHeight="1" x14ac:dyDescent="0.2">
      <c r="A20" s="269" t="s">
        <v>243</v>
      </c>
      <c r="B20" s="270"/>
      <c r="C20" s="270"/>
      <c r="D20" s="270"/>
      <c r="E20" s="270"/>
      <c r="F20" s="271"/>
      <c r="G20" s="21">
        <v>13</v>
      </c>
      <c r="H20" s="47">
        <v>0</v>
      </c>
      <c r="I20" s="47">
        <v>0</v>
      </c>
    </row>
    <row r="21" spans="1:9" ht="12.75" customHeight="1" x14ac:dyDescent="0.2">
      <c r="A21" s="269" t="s">
        <v>244</v>
      </c>
      <c r="B21" s="270"/>
      <c r="C21" s="270"/>
      <c r="D21" s="270"/>
      <c r="E21" s="270"/>
      <c r="F21" s="271"/>
      <c r="G21" s="21">
        <v>14</v>
      </c>
      <c r="H21" s="47">
        <v>0</v>
      </c>
      <c r="I21" s="47">
        <v>0</v>
      </c>
    </row>
    <row r="22" spans="1:9" ht="12.75" customHeight="1" x14ac:dyDescent="0.2">
      <c r="A22" s="269" t="s">
        <v>245</v>
      </c>
      <c r="B22" s="270"/>
      <c r="C22" s="270"/>
      <c r="D22" s="270"/>
      <c r="E22" s="270"/>
      <c r="F22" s="271"/>
      <c r="G22" s="21">
        <v>15</v>
      </c>
      <c r="H22" s="47">
        <v>0</v>
      </c>
      <c r="I22" s="47">
        <v>0</v>
      </c>
    </row>
    <row r="23" spans="1:9" ht="12.75" customHeight="1" x14ac:dyDescent="0.2">
      <c r="A23" s="269" t="s">
        <v>246</v>
      </c>
      <c r="B23" s="270"/>
      <c r="C23" s="270"/>
      <c r="D23" s="270"/>
      <c r="E23" s="270"/>
      <c r="F23" s="271"/>
      <c r="G23" s="21">
        <v>16</v>
      </c>
      <c r="H23" s="47">
        <v>0</v>
      </c>
      <c r="I23" s="47">
        <v>0</v>
      </c>
    </row>
    <row r="24" spans="1:9" ht="12.75" customHeight="1" x14ac:dyDescent="0.2">
      <c r="A24" s="273" t="s">
        <v>247</v>
      </c>
      <c r="B24" s="274"/>
      <c r="C24" s="274"/>
      <c r="D24" s="274"/>
      <c r="E24" s="274"/>
      <c r="F24" s="275"/>
      <c r="G24" s="16">
        <v>17</v>
      </c>
      <c r="H24" s="46">
        <f>H18+H19</f>
        <v>0</v>
      </c>
      <c r="I24" s="46">
        <f>I18+I19</f>
        <v>0</v>
      </c>
    </row>
    <row r="25" spans="1:9" ht="12.75" customHeight="1" x14ac:dyDescent="0.2">
      <c r="A25" s="265" t="s">
        <v>248</v>
      </c>
      <c r="B25" s="266"/>
      <c r="C25" s="266"/>
      <c r="D25" s="266"/>
      <c r="E25" s="266"/>
      <c r="F25" s="267"/>
      <c r="G25" s="21">
        <v>18</v>
      </c>
      <c r="H25" s="47">
        <v>0</v>
      </c>
      <c r="I25" s="47">
        <v>0</v>
      </c>
    </row>
    <row r="26" spans="1:9" ht="12.75" customHeight="1" x14ac:dyDescent="0.2">
      <c r="A26" s="265" t="s">
        <v>249</v>
      </c>
      <c r="B26" s="266"/>
      <c r="C26" s="266"/>
      <c r="D26" s="266"/>
      <c r="E26" s="266"/>
      <c r="F26" s="267"/>
      <c r="G26" s="21">
        <v>19</v>
      </c>
      <c r="H26" s="47">
        <v>0</v>
      </c>
      <c r="I26" s="47">
        <v>0</v>
      </c>
    </row>
    <row r="27" spans="1:9" ht="28.9" customHeight="1" x14ac:dyDescent="0.2">
      <c r="A27" s="291" t="s">
        <v>250</v>
      </c>
      <c r="B27" s="292"/>
      <c r="C27" s="292"/>
      <c r="D27" s="292"/>
      <c r="E27" s="292"/>
      <c r="F27" s="293"/>
      <c r="G27" s="17">
        <v>20</v>
      </c>
      <c r="H27" s="48">
        <f>H24+H25+H26</f>
        <v>0</v>
      </c>
      <c r="I27" s="48">
        <f>I24+I25+I26</f>
        <v>0</v>
      </c>
    </row>
    <row r="28" spans="1:9" x14ac:dyDescent="0.2">
      <c r="A28" s="285" t="s">
        <v>251</v>
      </c>
      <c r="B28" s="286"/>
      <c r="C28" s="286"/>
      <c r="D28" s="286"/>
      <c r="E28" s="286"/>
      <c r="F28" s="286"/>
      <c r="G28" s="286"/>
      <c r="H28" s="286"/>
      <c r="I28" s="287"/>
    </row>
    <row r="29" spans="1:9" ht="23.45" customHeight="1" x14ac:dyDescent="0.2">
      <c r="A29" s="288" t="s">
        <v>252</v>
      </c>
      <c r="B29" s="289"/>
      <c r="C29" s="289"/>
      <c r="D29" s="289"/>
      <c r="E29" s="289"/>
      <c r="F29" s="290"/>
      <c r="G29" s="20">
        <v>21</v>
      </c>
      <c r="H29" s="49">
        <v>0</v>
      </c>
      <c r="I29" s="49">
        <v>0</v>
      </c>
    </row>
    <row r="30" spans="1:9" ht="12.75" customHeight="1" x14ac:dyDescent="0.2">
      <c r="A30" s="265" t="s">
        <v>253</v>
      </c>
      <c r="B30" s="266"/>
      <c r="C30" s="266"/>
      <c r="D30" s="266"/>
      <c r="E30" s="266"/>
      <c r="F30" s="267"/>
      <c r="G30" s="21">
        <v>22</v>
      </c>
      <c r="H30" s="50">
        <v>0</v>
      </c>
      <c r="I30" s="50">
        <v>0</v>
      </c>
    </row>
    <row r="31" spans="1:9" ht="12.75" customHeight="1" x14ac:dyDescent="0.2">
      <c r="A31" s="265" t="s">
        <v>254</v>
      </c>
      <c r="B31" s="266"/>
      <c r="C31" s="266"/>
      <c r="D31" s="266"/>
      <c r="E31" s="266"/>
      <c r="F31" s="267"/>
      <c r="G31" s="21">
        <v>23</v>
      </c>
      <c r="H31" s="50">
        <v>0</v>
      </c>
      <c r="I31" s="50">
        <v>0</v>
      </c>
    </row>
    <row r="32" spans="1:9" ht="12.75" customHeight="1" x14ac:dyDescent="0.2">
      <c r="A32" s="265" t="s">
        <v>255</v>
      </c>
      <c r="B32" s="266"/>
      <c r="C32" s="266"/>
      <c r="D32" s="266"/>
      <c r="E32" s="266"/>
      <c r="F32" s="267"/>
      <c r="G32" s="21">
        <v>24</v>
      </c>
      <c r="H32" s="50">
        <v>0</v>
      </c>
      <c r="I32" s="50">
        <v>0</v>
      </c>
    </row>
    <row r="33" spans="1:9" ht="12.75" customHeight="1" x14ac:dyDescent="0.2">
      <c r="A33" s="265" t="s">
        <v>256</v>
      </c>
      <c r="B33" s="266"/>
      <c r="C33" s="266"/>
      <c r="D33" s="266"/>
      <c r="E33" s="266"/>
      <c r="F33" s="267"/>
      <c r="G33" s="21">
        <v>25</v>
      </c>
      <c r="H33" s="50">
        <v>0</v>
      </c>
      <c r="I33" s="50">
        <v>0</v>
      </c>
    </row>
    <row r="34" spans="1:9" ht="12.75" customHeight="1" x14ac:dyDescent="0.2">
      <c r="A34" s="265" t="s">
        <v>257</v>
      </c>
      <c r="B34" s="266"/>
      <c r="C34" s="266"/>
      <c r="D34" s="266"/>
      <c r="E34" s="266"/>
      <c r="F34" s="267"/>
      <c r="G34" s="21">
        <v>26</v>
      </c>
      <c r="H34" s="50">
        <v>0</v>
      </c>
      <c r="I34" s="50">
        <v>0</v>
      </c>
    </row>
    <row r="35" spans="1:9" ht="27.6" customHeight="1" x14ac:dyDescent="0.2">
      <c r="A35" s="273" t="s">
        <v>258</v>
      </c>
      <c r="B35" s="274"/>
      <c r="C35" s="274"/>
      <c r="D35" s="274"/>
      <c r="E35" s="274"/>
      <c r="F35" s="275"/>
      <c r="G35" s="16">
        <v>27</v>
      </c>
      <c r="H35" s="51">
        <f>H29+H30+H31+H32+H33+H34</f>
        <v>0</v>
      </c>
      <c r="I35" s="51">
        <f>I29+I30+I31+I32+I33+I34</f>
        <v>0</v>
      </c>
    </row>
    <row r="36" spans="1:9" ht="26.45" customHeight="1" x14ac:dyDescent="0.2">
      <c r="A36" s="265" t="s">
        <v>259</v>
      </c>
      <c r="B36" s="266"/>
      <c r="C36" s="266"/>
      <c r="D36" s="266"/>
      <c r="E36" s="266"/>
      <c r="F36" s="267"/>
      <c r="G36" s="21">
        <v>28</v>
      </c>
      <c r="H36" s="50">
        <v>0</v>
      </c>
      <c r="I36" s="50">
        <v>0</v>
      </c>
    </row>
    <row r="37" spans="1:9" ht="12.75" customHeight="1" x14ac:dyDescent="0.2">
      <c r="A37" s="265" t="s">
        <v>260</v>
      </c>
      <c r="B37" s="266"/>
      <c r="C37" s="266"/>
      <c r="D37" s="266"/>
      <c r="E37" s="266"/>
      <c r="F37" s="267"/>
      <c r="G37" s="21">
        <v>29</v>
      </c>
      <c r="H37" s="50">
        <v>0</v>
      </c>
      <c r="I37" s="50">
        <v>0</v>
      </c>
    </row>
    <row r="38" spans="1:9" ht="12.75" customHeight="1" x14ac:dyDescent="0.2">
      <c r="A38" s="265" t="s">
        <v>261</v>
      </c>
      <c r="B38" s="266"/>
      <c r="C38" s="266"/>
      <c r="D38" s="266"/>
      <c r="E38" s="266"/>
      <c r="F38" s="267"/>
      <c r="G38" s="21">
        <v>30</v>
      </c>
      <c r="H38" s="50">
        <v>0</v>
      </c>
      <c r="I38" s="50">
        <v>0</v>
      </c>
    </row>
    <row r="39" spans="1:9" ht="12.75" customHeight="1" x14ac:dyDescent="0.2">
      <c r="A39" s="265" t="s">
        <v>262</v>
      </c>
      <c r="B39" s="266"/>
      <c r="C39" s="266"/>
      <c r="D39" s="266"/>
      <c r="E39" s="266"/>
      <c r="F39" s="267"/>
      <c r="G39" s="21">
        <v>31</v>
      </c>
      <c r="H39" s="50">
        <v>0</v>
      </c>
      <c r="I39" s="50">
        <v>0</v>
      </c>
    </row>
    <row r="40" spans="1:9" ht="12.75" customHeight="1" x14ac:dyDescent="0.2">
      <c r="A40" s="265" t="s">
        <v>263</v>
      </c>
      <c r="B40" s="266"/>
      <c r="C40" s="266"/>
      <c r="D40" s="266"/>
      <c r="E40" s="266"/>
      <c r="F40" s="267"/>
      <c r="G40" s="21">
        <v>32</v>
      </c>
      <c r="H40" s="50">
        <v>0</v>
      </c>
      <c r="I40" s="50">
        <v>0</v>
      </c>
    </row>
    <row r="41" spans="1:9" ht="22.9" customHeight="1" x14ac:dyDescent="0.2">
      <c r="A41" s="273" t="s">
        <v>264</v>
      </c>
      <c r="B41" s="274"/>
      <c r="C41" s="274"/>
      <c r="D41" s="274"/>
      <c r="E41" s="274"/>
      <c r="F41" s="275"/>
      <c r="G41" s="16">
        <v>33</v>
      </c>
      <c r="H41" s="51">
        <f>H36+H37+H38+H39+H40</f>
        <v>0</v>
      </c>
      <c r="I41" s="51">
        <f>I36+I37+I38+I39+I40</f>
        <v>0</v>
      </c>
    </row>
    <row r="42" spans="1:9" ht="30.6" customHeight="1" x14ac:dyDescent="0.2">
      <c r="A42" s="291" t="s">
        <v>265</v>
      </c>
      <c r="B42" s="292"/>
      <c r="C42" s="292"/>
      <c r="D42" s="292"/>
      <c r="E42" s="292"/>
      <c r="F42" s="293"/>
      <c r="G42" s="17">
        <v>34</v>
      </c>
      <c r="H42" s="52">
        <f>H35+H41</f>
        <v>0</v>
      </c>
      <c r="I42" s="52">
        <f>I35+I41</f>
        <v>0</v>
      </c>
    </row>
    <row r="43" spans="1:9" x14ac:dyDescent="0.2">
      <c r="A43" s="285" t="s">
        <v>266</v>
      </c>
      <c r="B43" s="286"/>
      <c r="C43" s="286"/>
      <c r="D43" s="286"/>
      <c r="E43" s="286"/>
      <c r="F43" s="286"/>
      <c r="G43" s="286"/>
      <c r="H43" s="286"/>
      <c r="I43" s="287"/>
    </row>
    <row r="44" spans="1:9" ht="12.75" customHeight="1" x14ac:dyDescent="0.2">
      <c r="A44" s="288" t="s">
        <v>267</v>
      </c>
      <c r="B44" s="289"/>
      <c r="C44" s="289"/>
      <c r="D44" s="289"/>
      <c r="E44" s="289"/>
      <c r="F44" s="290"/>
      <c r="G44" s="20">
        <v>35</v>
      </c>
      <c r="H44" s="49">
        <v>0</v>
      </c>
      <c r="I44" s="49">
        <v>0</v>
      </c>
    </row>
    <row r="45" spans="1:9" ht="27.6" customHeight="1" x14ac:dyDescent="0.2">
      <c r="A45" s="265" t="s">
        <v>268</v>
      </c>
      <c r="B45" s="266"/>
      <c r="C45" s="266"/>
      <c r="D45" s="266"/>
      <c r="E45" s="266"/>
      <c r="F45" s="267"/>
      <c r="G45" s="21">
        <v>36</v>
      </c>
      <c r="H45" s="50">
        <v>0</v>
      </c>
      <c r="I45" s="50">
        <v>0</v>
      </c>
    </row>
    <row r="46" spans="1:9" ht="12.75" customHeight="1" x14ac:dyDescent="0.2">
      <c r="A46" s="265" t="s">
        <v>269</v>
      </c>
      <c r="B46" s="266"/>
      <c r="C46" s="266"/>
      <c r="D46" s="266"/>
      <c r="E46" s="266"/>
      <c r="F46" s="267"/>
      <c r="G46" s="21">
        <v>37</v>
      </c>
      <c r="H46" s="50">
        <v>0</v>
      </c>
      <c r="I46" s="50">
        <v>0</v>
      </c>
    </row>
    <row r="47" spans="1:9" ht="12.75" customHeight="1" x14ac:dyDescent="0.2">
      <c r="A47" s="265" t="s">
        <v>270</v>
      </c>
      <c r="B47" s="266"/>
      <c r="C47" s="266"/>
      <c r="D47" s="266"/>
      <c r="E47" s="266"/>
      <c r="F47" s="267"/>
      <c r="G47" s="21">
        <v>38</v>
      </c>
      <c r="H47" s="50">
        <v>0</v>
      </c>
      <c r="I47" s="50">
        <v>0</v>
      </c>
    </row>
    <row r="48" spans="1:9" ht="25.9" customHeight="1" x14ac:dyDescent="0.2">
      <c r="A48" s="273" t="s">
        <v>271</v>
      </c>
      <c r="B48" s="274"/>
      <c r="C48" s="274"/>
      <c r="D48" s="274"/>
      <c r="E48" s="274"/>
      <c r="F48" s="275"/>
      <c r="G48" s="16">
        <v>39</v>
      </c>
      <c r="H48" s="51">
        <f>H44+H45+H46+H47</f>
        <v>0</v>
      </c>
      <c r="I48" s="51">
        <f>I44+I45+I46+I47</f>
        <v>0</v>
      </c>
    </row>
    <row r="49" spans="1:9" ht="24.6" customHeight="1" x14ac:dyDescent="0.2">
      <c r="A49" s="265" t="s">
        <v>272</v>
      </c>
      <c r="B49" s="266"/>
      <c r="C49" s="266"/>
      <c r="D49" s="266"/>
      <c r="E49" s="266"/>
      <c r="F49" s="267"/>
      <c r="G49" s="21">
        <v>40</v>
      </c>
      <c r="H49" s="50">
        <v>0</v>
      </c>
      <c r="I49" s="50">
        <v>0</v>
      </c>
    </row>
    <row r="50" spans="1:9" ht="12.75" customHeight="1" x14ac:dyDescent="0.2">
      <c r="A50" s="265" t="s">
        <v>273</v>
      </c>
      <c r="B50" s="266"/>
      <c r="C50" s="266"/>
      <c r="D50" s="266"/>
      <c r="E50" s="266"/>
      <c r="F50" s="267"/>
      <c r="G50" s="21">
        <v>41</v>
      </c>
      <c r="H50" s="50">
        <v>0</v>
      </c>
      <c r="I50" s="50">
        <v>0</v>
      </c>
    </row>
    <row r="51" spans="1:9" ht="12.75" customHeight="1" x14ac:dyDescent="0.2">
      <c r="A51" s="265" t="s">
        <v>274</v>
      </c>
      <c r="B51" s="266"/>
      <c r="C51" s="266"/>
      <c r="D51" s="266"/>
      <c r="E51" s="266"/>
      <c r="F51" s="267"/>
      <c r="G51" s="21">
        <v>42</v>
      </c>
      <c r="H51" s="50">
        <v>0</v>
      </c>
      <c r="I51" s="50">
        <v>0</v>
      </c>
    </row>
    <row r="52" spans="1:9" ht="26.45" customHeight="1" x14ac:dyDescent="0.2">
      <c r="A52" s="265" t="s">
        <v>275</v>
      </c>
      <c r="B52" s="266"/>
      <c r="C52" s="266"/>
      <c r="D52" s="266"/>
      <c r="E52" s="266"/>
      <c r="F52" s="267"/>
      <c r="G52" s="21">
        <v>43</v>
      </c>
      <c r="H52" s="50">
        <v>0</v>
      </c>
      <c r="I52" s="50">
        <v>0</v>
      </c>
    </row>
    <row r="53" spans="1:9" ht="12.75" customHeight="1" x14ac:dyDescent="0.2">
      <c r="A53" s="265" t="s">
        <v>276</v>
      </c>
      <c r="B53" s="266"/>
      <c r="C53" s="266"/>
      <c r="D53" s="266"/>
      <c r="E53" s="266"/>
      <c r="F53" s="267"/>
      <c r="G53" s="21">
        <v>44</v>
      </c>
      <c r="H53" s="50">
        <v>0</v>
      </c>
      <c r="I53" s="50">
        <v>0</v>
      </c>
    </row>
    <row r="54" spans="1:9" ht="27.6" customHeight="1" x14ac:dyDescent="0.2">
      <c r="A54" s="273" t="s">
        <v>277</v>
      </c>
      <c r="B54" s="274"/>
      <c r="C54" s="274"/>
      <c r="D54" s="274"/>
      <c r="E54" s="274"/>
      <c r="F54" s="275"/>
      <c r="G54" s="16">
        <v>45</v>
      </c>
      <c r="H54" s="51">
        <f>H49+H50+H51+H52+H53</f>
        <v>0</v>
      </c>
      <c r="I54" s="51">
        <f>I49+I50+I51+I52+I53</f>
        <v>0</v>
      </c>
    </row>
    <row r="55" spans="1:9" ht="27.6" customHeight="1" x14ac:dyDescent="0.2">
      <c r="A55" s="294" t="s">
        <v>278</v>
      </c>
      <c r="B55" s="295"/>
      <c r="C55" s="295"/>
      <c r="D55" s="295"/>
      <c r="E55" s="295"/>
      <c r="F55" s="296"/>
      <c r="G55" s="16">
        <v>46</v>
      </c>
      <c r="H55" s="51">
        <f>H48+H54</f>
        <v>0</v>
      </c>
      <c r="I55" s="51">
        <f>I48+I54</f>
        <v>0</v>
      </c>
    </row>
    <row r="56" spans="1:9" x14ac:dyDescent="0.2">
      <c r="A56" s="197" t="s">
        <v>279</v>
      </c>
      <c r="B56" s="198"/>
      <c r="C56" s="198"/>
      <c r="D56" s="198"/>
      <c r="E56" s="198"/>
      <c r="F56" s="199"/>
      <c r="G56" s="21">
        <v>47</v>
      </c>
      <c r="H56" s="50">
        <v>0</v>
      </c>
      <c r="I56" s="50">
        <v>0</v>
      </c>
    </row>
    <row r="57" spans="1:9" ht="27" customHeight="1" x14ac:dyDescent="0.2">
      <c r="A57" s="294" t="s">
        <v>280</v>
      </c>
      <c r="B57" s="295"/>
      <c r="C57" s="295"/>
      <c r="D57" s="295"/>
      <c r="E57" s="295"/>
      <c r="F57" s="296"/>
      <c r="G57" s="16">
        <v>48</v>
      </c>
      <c r="H57" s="51">
        <f>H27+H42+H55+H56</f>
        <v>0</v>
      </c>
      <c r="I57" s="51">
        <f>I27+I42+I55+I56</f>
        <v>0</v>
      </c>
    </row>
    <row r="58" spans="1:9" ht="27" customHeight="1" x14ac:dyDescent="0.2">
      <c r="A58" s="297" t="s">
        <v>281</v>
      </c>
      <c r="B58" s="298"/>
      <c r="C58" s="298"/>
      <c r="D58" s="298"/>
      <c r="E58" s="298"/>
      <c r="F58" s="299"/>
      <c r="G58" s="21">
        <v>49</v>
      </c>
      <c r="H58" s="50">
        <v>0</v>
      </c>
      <c r="I58" s="50">
        <v>0</v>
      </c>
    </row>
    <row r="59" spans="1:9" ht="28.9" customHeight="1" x14ac:dyDescent="0.2">
      <c r="A59" s="291" t="s">
        <v>282</v>
      </c>
      <c r="B59" s="292"/>
      <c r="C59" s="292"/>
      <c r="D59" s="292"/>
      <c r="E59" s="292"/>
      <c r="F59" s="293"/>
      <c r="G59" s="17">
        <v>50</v>
      </c>
      <c r="H59" s="52">
        <f>H57+H58</f>
        <v>0</v>
      </c>
      <c r="I59" s="52">
        <f>I57+I58</f>
        <v>0</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9" zoomScale="110" zoomScaleNormal="100" workbookViewId="0">
      <selection activeCell="H30" sqref="H30"/>
    </sheetView>
  </sheetViews>
  <sheetFormatPr defaultRowHeight="12.75" x14ac:dyDescent="0.2"/>
  <cols>
    <col min="1" max="7" width="9.140625" style="2"/>
    <col min="8" max="9" width="20.71093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41" t="s">
        <v>283</v>
      </c>
      <c r="B1" s="264"/>
      <c r="C1" s="264"/>
      <c r="D1" s="264"/>
      <c r="E1" s="264"/>
      <c r="F1" s="264"/>
      <c r="G1" s="264"/>
      <c r="H1" s="264"/>
      <c r="I1" s="264"/>
    </row>
    <row r="2" spans="1:9" ht="12.75" customHeight="1" x14ac:dyDescent="0.2">
      <c r="A2" s="240" t="s">
        <v>531</v>
      </c>
      <c r="B2" s="206"/>
      <c r="C2" s="206"/>
      <c r="D2" s="206"/>
      <c r="E2" s="206"/>
      <c r="F2" s="206"/>
      <c r="G2" s="206"/>
      <c r="H2" s="206"/>
      <c r="I2" s="206"/>
    </row>
    <row r="3" spans="1:9" x14ac:dyDescent="0.2">
      <c r="A3" s="254" t="s">
        <v>491</v>
      </c>
      <c r="B3" s="306"/>
      <c r="C3" s="306"/>
      <c r="D3" s="306"/>
      <c r="E3" s="306"/>
      <c r="F3" s="306"/>
      <c r="G3" s="306"/>
      <c r="H3" s="306"/>
      <c r="I3" s="306"/>
    </row>
    <row r="4" spans="1:9" x14ac:dyDescent="0.2">
      <c r="A4" s="268" t="s">
        <v>499</v>
      </c>
      <c r="B4" s="209"/>
      <c r="C4" s="209"/>
      <c r="D4" s="209"/>
      <c r="E4" s="209"/>
      <c r="F4" s="209"/>
      <c r="G4" s="209"/>
      <c r="H4" s="209"/>
      <c r="I4" s="210"/>
    </row>
    <row r="5" spans="1:9" ht="24" thickBot="1" x14ac:dyDescent="0.25">
      <c r="A5" s="279" t="s">
        <v>284</v>
      </c>
      <c r="B5" s="280"/>
      <c r="C5" s="280"/>
      <c r="D5" s="280"/>
      <c r="E5" s="280"/>
      <c r="F5" s="281"/>
      <c r="G5" s="11" t="s">
        <v>285</v>
      </c>
      <c r="H5" s="44" t="s">
        <v>286</v>
      </c>
      <c r="I5" s="44" t="s">
        <v>287</v>
      </c>
    </row>
    <row r="6" spans="1:9" x14ac:dyDescent="0.2">
      <c r="A6" s="282">
        <v>1</v>
      </c>
      <c r="B6" s="283"/>
      <c r="C6" s="283"/>
      <c r="D6" s="283"/>
      <c r="E6" s="283"/>
      <c r="F6" s="284"/>
      <c r="G6" s="13">
        <v>2</v>
      </c>
      <c r="H6" s="19" t="s">
        <v>288</v>
      </c>
      <c r="I6" s="19" t="s">
        <v>289</v>
      </c>
    </row>
    <row r="7" spans="1:9" x14ac:dyDescent="0.2">
      <c r="A7" s="285" t="s">
        <v>290</v>
      </c>
      <c r="B7" s="301"/>
      <c r="C7" s="301"/>
      <c r="D7" s="301"/>
      <c r="E7" s="301"/>
      <c r="F7" s="301"/>
      <c r="G7" s="301"/>
      <c r="H7" s="301"/>
      <c r="I7" s="302"/>
    </row>
    <row r="8" spans="1:9" x14ac:dyDescent="0.2">
      <c r="A8" s="305" t="s">
        <v>291</v>
      </c>
      <c r="B8" s="305"/>
      <c r="C8" s="305"/>
      <c r="D8" s="305"/>
      <c r="E8" s="305"/>
      <c r="F8" s="305"/>
      <c r="G8" s="14">
        <v>1</v>
      </c>
      <c r="H8" s="49">
        <v>968437426</v>
      </c>
      <c r="I8" s="49">
        <v>1127582796</v>
      </c>
    </row>
    <row r="9" spans="1:9" x14ac:dyDescent="0.2">
      <c r="A9" s="245" t="s">
        <v>292</v>
      </c>
      <c r="B9" s="245"/>
      <c r="C9" s="245"/>
      <c r="D9" s="245"/>
      <c r="E9" s="245"/>
      <c r="F9" s="245"/>
      <c r="G9" s="15">
        <v>2</v>
      </c>
      <c r="H9" s="50">
        <v>0</v>
      </c>
      <c r="I9" s="50">
        <v>29288</v>
      </c>
    </row>
    <row r="10" spans="1:9" x14ac:dyDescent="0.2">
      <c r="A10" s="245" t="s">
        <v>293</v>
      </c>
      <c r="B10" s="245"/>
      <c r="C10" s="245"/>
      <c r="D10" s="245"/>
      <c r="E10" s="245"/>
      <c r="F10" s="245"/>
      <c r="G10" s="15">
        <v>3</v>
      </c>
      <c r="H10" s="50">
        <v>1416952</v>
      </c>
      <c r="I10" s="50">
        <v>1016413</v>
      </c>
    </row>
    <row r="11" spans="1:9" x14ac:dyDescent="0.2">
      <c r="A11" s="245" t="s">
        <v>294</v>
      </c>
      <c r="B11" s="245"/>
      <c r="C11" s="245"/>
      <c r="D11" s="245"/>
      <c r="E11" s="245"/>
      <c r="F11" s="245"/>
      <c r="G11" s="15">
        <v>4</v>
      </c>
      <c r="H11" s="50">
        <v>29511365</v>
      </c>
      <c r="I11" s="50">
        <v>41304348</v>
      </c>
    </row>
    <row r="12" spans="1:9" x14ac:dyDescent="0.2">
      <c r="A12" s="245" t="s">
        <v>407</v>
      </c>
      <c r="B12" s="245"/>
      <c r="C12" s="245"/>
      <c r="D12" s="245"/>
      <c r="E12" s="245"/>
      <c r="F12" s="245"/>
      <c r="G12" s="15">
        <v>5</v>
      </c>
      <c r="H12" s="50">
        <v>11618145</v>
      </c>
      <c r="I12" s="50">
        <v>9606549</v>
      </c>
    </row>
    <row r="13" spans="1:9" x14ac:dyDescent="0.2">
      <c r="A13" s="256" t="s">
        <v>408</v>
      </c>
      <c r="B13" s="256"/>
      <c r="C13" s="256"/>
      <c r="D13" s="256"/>
      <c r="E13" s="256"/>
      <c r="F13" s="256"/>
      <c r="G13" s="16">
        <v>6</v>
      </c>
      <c r="H13" s="51">
        <f>SUM(H8:H12)</f>
        <v>1010983888</v>
      </c>
      <c r="I13" s="51">
        <f>SUM(I8:I12)</f>
        <v>1179539394</v>
      </c>
    </row>
    <row r="14" spans="1:9" x14ac:dyDescent="0.2">
      <c r="A14" s="245" t="s">
        <v>409</v>
      </c>
      <c r="B14" s="245"/>
      <c r="C14" s="245"/>
      <c r="D14" s="245"/>
      <c r="E14" s="245"/>
      <c r="F14" s="245"/>
      <c r="G14" s="15">
        <v>7</v>
      </c>
      <c r="H14" s="50">
        <v>-625520231</v>
      </c>
      <c r="I14" s="50">
        <v>-677328914</v>
      </c>
    </row>
    <row r="15" spans="1:9" x14ac:dyDescent="0.2">
      <c r="A15" s="245" t="s">
        <v>410</v>
      </c>
      <c r="B15" s="245"/>
      <c r="C15" s="245"/>
      <c r="D15" s="245"/>
      <c r="E15" s="245"/>
      <c r="F15" s="245"/>
      <c r="G15" s="15">
        <v>8</v>
      </c>
      <c r="H15" s="50">
        <v>-162072337</v>
      </c>
      <c r="I15" s="50">
        <v>-202266144</v>
      </c>
    </row>
    <row r="16" spans="1:9" x14ac:dyDescent="0.2">
      <c r="A16" s="245" t="s">
        <v>412</v>
      </c>
      <c r="B16" s="245"/>
      <c r="C16" s="245"/>
      <c r="D16" s="245"/>
      <c r="E16" s="245"/>
      <c r="F16" s="245"/>
      <c r="G16" s="15">
        <v>9</v>
      </c>
      <c r="H16" s="50">
        <v>-3444901</v>
      </c>
      <c r="I16" s="50">
        <v>-4153344</v>
      </c>
    </row>
    <row r="17" spans="1:9" x14ac:dyDescent="0.2">
      <c r="A17" s="245" t="s">
        <v>413</v>
      </c>
      <c r="B17" s="245"/>
      <c r="C17" s="245"/>
      <c r="D17" s="245"/>
      <c r="E17" s="245"/>
      <c r="F17" s="245"/>
      <c r="G17" s="15">
        <v>10</v>
      </c>
      <c r="H17" s="50">
        <v>-1580507</v>
      </c>
      <c r="I17" s="50">
        <v>-2058959</v>
      </c>
    </row>
    <row r="18" spans="1:9" x14ac:dyDescent="0.2">
      <c r="A18" s="245" t="s">
        <v>414</v>
      </c>
      <c r="B18" s="245"/>
      <c r="C18" s="245"/>
      <c r="D18" s="245"/>
      <c r="E18" s="245"/>
      <c r="F18" s="245"/>
      <c r="G18" s="15">
        <v>11</v>
      </c>
      <c r="H18" s="50">
        <v>-8508381</v>
      </c>
      <c r="I18" s="50">
        <v>-39321193</v>
      </c>
    </row>
    <row r="19" spans="1:9" x14ac:dyDescent="0.2">
      <c r="A19" s="245" t="s">
        <v>415</v>
      </c>
      <c r="B19" s="245"/>
      <c r="C19" s="245"/>
      <c r="D19" s="245"/>
      <c r="E19" s="245"/>
      <c r="F19" s="245"/>
      <c r="G19" s="15">
        <v>12</v>
      </c>
      <c r="H19" s="50">
        <v>-55508258</v>
      </c>
      <c r="I19" s="50">
        <v>-43298189</v>
      </c>
    </row>
    <row r="20" spans="1:9" ht="25.9" customHeight="1" x14ac:dyDescent="0.2">
      <c r="A20" s="303" t="s">
        <v>416</v>
      </c>
      <c r="B20" s="304"/>
      <c r="C20" s="304"/>
      <c r="D20" s="304"/>
      <c r="E20" s="304"/>
      <c r="F20" s="304"/>
      <c r="G20" s="17">
        <v>13</v>
      </c>
      <c r="H20" s="52">
        <f>H14+H15+H16+H17+H18+H19</f>
        <v>-856634615</v>
      </c>
      <c r="I20" s="52">
        <f>I14+I15+I16+I17+I18+I19</f>
        <v>-968426743</v>
      </c>
    </row>
    <row r="21" spans="1:9" ht="25.9" customHeight="1" x14ac:dyDescent="0.2">
      <c r="A21" s="303" t="s">
        <v>417</v>
      </c>
      <c r="B21" s="304"/>
      <c r="C21" s="304"/>
      <c r="D21" s="304"/>
      <c r="E21" s="304"/>
      <c r="F21" s="304"/>
      <c r="G21" s="17">
        <v>14</v>
      </c>
      <c r="H21" s="52">
        <f>H13+H20</f>
        <v>154349273</v>
      </c>
      <c r="I21" s="52">
        <f>I13+I20</f>
        <v>211112651</v>
      </c>
    </row>
    <row r="22" spans="1:9" x14ac:dyDescent="0.2">
      <c r="A22" s="285" t="s">
        <v>295</v>
      </c>
      <c r="B22" s="301"/>
      <c r="C22" s="301"/>
      <c r="D22" s="301"/>
      <c r="E22" s="301"/>
      <c r="F22" s="301"/>
      <c r="G22" s="301"/>
      <c r="H22" s="301"/>
      <c r="I22" s="302"/>
    </row>
    <row r="23" spans="1:9" ht="26.45" customHeight="1" x14ac:dyDescent="0.2">
      <c r="A23" s="305" t="s">
        <v>411</v>
      </c>
      <c r="B23" s="305"/>
      <c r="C23" s="305"/>
      <c r="D23" s="305"/>
      <c r="E23" s="305"/>
      <c r="F23" s="305"/>
      <c r="G23" s="14">
        <v>15</v>
      </c>
      <c r="H23" s="49">
        <v>4594297</v>
      </c>
      <c r="I23" s="49">
        <v>380583</v>
      </c>
    </row>
    <row r="24" spans="1:9" x14ac:dyDescent="0.2">
      <c r="A24" s="245" t="s">
        <v>296</v>
      </c>
      <c r="B24" s="245"/>
      <c r="C24" s="245"/>
      <c r="D24" s="245"/>
      <c r="E24" s="245"/>
      <c r="F24" s="245"/>
      <c r="G24" s="14">
        <v>16</v>
      </c>
      <c r="H24" s="50">
        <v>390643</v>
      </c>
      <c r="I24" s="50">
        <v>0</v>
      </c>
    </row>
    <row r="25" spans="1:9" x14ac:dyDescent="0.2">
      <c r="A25" s="245" t="s">
        <v>297</v>
      </c>
      <c r="B25" s="245"/>
      <c r="C25" s="245"/>
      <c r="D25" s="245"/>
      <c r="E25" s="245"/>
      <c r="F25" s="245"/>
      <c r="G25" s="14">
        <v>17</v>
      </c>
      <c r="H25" s="50">
        <v>1447788</v>
      </c>
      <c r="I25" s="50">
        <v>4606569</v>
      </c>
    </row>
    <row r="26" spans="1:9" x14ac:dyDescent="0.2">
      <c r="A26" s="245" t="s">
        <v>298</v>
      </c>
      <c r="B26" s="245"/>
      <c r="C26" s="245"/>
      <c r="D26" s="245"/>
      <c r="E26" s="245"/>
      <c r="F26" s="245"/>
      <c r="G26" s="14">
        <v>18</v>
      </c>
      <c r="H26" s="50">
        <v>5437762</v>
      </c>
      <c r="I26" s="50">
        <v>8812300</v>
      </c>
    </row>
    <row r="27" spans="1:9" x14ac:dyDescent="0.2">
      <c r="A27" s="245" t="s">
        <v>299</v>
      </c>
      <c r="B27" s="245"/>
      <c r="C27" s="245"/>
      <c r="D27" s="245"/>
      <c r="E27" s="245"/>
      <c r="F27" s="245"/>
      <c r="G27" s="14">
        <v>19</v>
      </c>
      <c r="H27" s="50">
        <v>5184202</v>
      </c>
      <c r="I27" s="50">
        <v>10699891</v>
      </c>
    </row>
    <row r="28" spans="1:9" x14ac:dyDescent="0.2">
      <c r="A28" s="245" t="s">
        <v>300</v>
      </c>
      <c r="B28" s="245"/>
      <c r="C28" s="245"/>
      <c r="D28" s="245"/>
      <c r="E28" s="245"/>
      <c r="F28" s="245"/>
      <c r="G28" s="14">
        <v>20</v>
      </c>
      <c r="H28" s="50">
        <v>7120</v>
      </c>
      <c r="I28" s="50">
        <v>382148</v>
      </c>
    </row>
    <row r="29" spans="1:9" ht="25.15" customHeight="1" x14ac:dyDescent="0.2">
      <c r="A29" s="256" t="s">
        <v>418</v>
      </c>
      <c r="B29" s="256"/>
      <c r="C29" s="256"/>
      <c r="D29" s="256"/>
      <c r="E29" s="256"/>
      <c r="F29" s="256"/>
      <c r="G29" s="16">
        <v>21</v>
      </c>
      <c r="H29" s="51">
        <f>SUM(H23:H28)</f>
        <v>17061812</v>
      </c>
      <c r="I29" s="51">
        <f>SUM(I23:I28)</f>
        <v>24881491</v>
      </c>
    </row>
    <row r="30" spans="1:9" ht="21" customHeight="1" x14ac:dyDescent="0.2">
      <c r="A30" s="245" t="s">
        <v>301</v>
      </c>
      <c r="B30" s="245"/>
      <c r="C30" s="245"/>
      <c r="D30" s="245"/>
      <c r="E30" s="245"/>
      <c r="F30" s="245"/>
      <c r="G30" s="15">
        <v>22</v>
      </c>
      <c r="H30" s="50">
        <v>-22562072</v>
      </c>
      <c r="I30" s="50">
        <v>-43897471</v>
      </c>
    </row>
    <row r="31" spans="1:9" x14ac:dyDescent="0.2">
      <c r="A31" s="245" t="s">
        <v>302</v>
      </c>
      <c r="B31" s="245"/>
      <c r="C31" s="245"/>
      <c r="D31" s="245"/>
      <c r="E31" s="245"/>
      <c r="F31" s="245"/>
      <c r="G31" s="15">
        <v>23</v>
      </c>
      <c r="H31" s="50">
        <v>-9267346</v>
      </c>
      <c r="I31" s="50">
        <v>-53219654</v>
      </c>
    </row>
    <row r="32" spans="1:9" x14ac:dyDescent="0.2">
      <c r="A32" s="245" t="s">
        <v>303</v>
      </c>
      <c r="B32" s="245"/>
      <c r="C32" s="245"/>
      <c r="D32" s="245"/>
      <c r="E32" s="245"/>
      <c r="F32" s="245"/>
      <c r="G32" s="15">
        <v>24</v>
      </c>
      <c r="H32" s="50">
        <v>-2932490</v>
      </c>
      <c r="I32" s="50">
        <v>-81086764</v>
      </c>
    </row>
    <row r="33" spans="1:9" x14ac:dyDescent="0.2">
      <c r="A33" s="245" t="s">
        <v>304</v>
      </c>
      <c r="B33" s="245"/>
      <c r="C33" s="245"/>
      <c r="D33" s="245"/>
      <c r="E33" s="245"/>
      <c r="F33" s="245"/>
      <c r="G33" s="15">
        <v>25</v>
      </c>
      <c r="H33" s="50">
        <v>0</v>
      </c>
      <c r="I33" s="50">
        <v>0</v>
      </c>
    </row>
    <row r="34" spans="1:9" x14ac:dyDescent="0.2">
      <c r="A34" s="245" t="s">
        <v>305</v>
      </c>
      <c r="B34" s="245"/>
      <c r="C34" s="245"/>
      <c r="D34" s="245"/>
      <c r="E34" s="245"/>
      <c r="F34" s="245"/>
      <c r="G34" s="15">
        <v>26</v>
      </c>
      <c r="H34" s="50">
        <v>-14140</v>
      </c>
      <c r="I34" s="50">
        <v>0</v>
      </c>
    </row>
    <row r="35" spans="1:9" ht="28.9" customHeight="1" x14ac:dyDescent="0.2">
      <c r="A35" s="256" t="s">
        <v>419</v>
      </c>
      <c r="B35" s="256"/>
      <c r="C35" s="256"/>
      <c r="D35" s="256"/>
      <c r="E35" s="256"/>
      <c r="F35" s="256"/>
      <c r="G35" s="16">
        <v>27</v>
      </c>
      <c r="H35" s="51">
        <f>SUM(H30:H34)</f>
        <v>-34776048</v>
      </c>
      <c r="I35" s="51">
        <f>SUM(I30:I34)</f>
        <v>-178203889</v>
      </c>
    </row>
    <row r="36" spans="1:9" ht="26.45" customHeight="1" x14ac:dyDescent="0.2">
      <c r="A36" s="303" t="s">
        <v>420</v>
      </c>
      <c r="B36" s="304"/>
      <c r="C36" s="304"/>
      <c r="D36" s="304"/>
      <c r="E36" s="304"/>
      <c r="F36" s="304"/>
      <c r="G36" s="17">
        <v>28</v>
      </c>
      <c r="H36" s="52">
        <f>H29+H35</f>
        <v>-17714236</v>
      </c>
      <c r="I36" s="52">
        <f>I29+I35</f>
        <v>-153322398</v>
      </c>
    </row>
    <row r="37" spans="1:9" x14ac:dyDescent="0.2">
      <c r="A37" s="285" t="s">
        <v>306</v>
      </c>
      <c r="B37" s="301"/>
      <c r="C37" s="301"/>
      <c r="D37" s="301"/>
      <c r="E37" s="301"/>
      <c r="F37" s="301"/>
      <c r="G37" s="301">
        <v>0</v>
      </c>
      <c r="H37" s="301"/>
      <c r="I37" s="302"/>
    </row>
    <row r="38" spans="1:9" x14ac:dyDescent="0.2">
      <c r="A38" s="300" t="s">
        <v>307</v>
      </c>
      <c r="B38" s="300"/>
      <c r="C38" s="300"/>
      <c r="D38" s="300"/>
      <c r="E38" s="300"/>
      <c r="F38" s="300"/>
      <c r="G38" s="14">
        <v>29</v>
      </c>
      <c r="H38" s="49">
        <v>169</v>
      </c>
      <c r="I38" s="49">
        <v>0</v>
      </c>
    </row>
    <row r="39" spans="1:9" ht="21.6" customHeight="1" x14ac:dyDescent="0.2">
      <c r="A39" s="190" t="s">
        <v>308</v>
      </c>
      <c r="B39" s="190"/>
      <c r="C39" s="190"/>
      <c r="D39" s="190"/>
      <c r="E39" s="190"/>
      <c r="F39" s="190"/>
      <c r="G39" s="14">
        <v>30</v>
      </c>
      <c r="H39" s="49">
        <v>0</v>
      </c>
      <c r="I39" s="49">
        <v>0</v>
      </c>
    </row>
    <row r="40" spans="1:9" x14ac:dyDescent="0.2">
      <c r="A40" s="190" t="s">
        <v>309</v>
      </c>
      <c r="B40" s="190"/>
      <c r="C40" s="190"/>
      <c r="D40" s="190"/>
      <c r="E40" s="190"/>
      <c r="F40" s="190"/>
      <c r="G40" s="14">
        <v>31</v>
      </c>
      <c r="H40" s="49">
        <v>26423310</v>
      </c>
      <c r="I40" s="49">
        <v>48412786</v>
      </c>
    </row>
    <row r="41" spans="1:9" x14ac:dyDescent="0.2">
      <c r="A41" s="190" t="s">
        <v>310</v>
      </c>
      <c r="B41" s="190"/>
      <c r="C41" s="190"/>
      <c r="D41" s="190"/>
      <c r="E41" s="190"/>
      <c r="F41" s="190"/>
      <c r="G41" s="14">
        <v>32</v>
      </c>
      <c r="H41" s="49">
        <v>2013346</v>
      </c>
      <c r="I41" s="49">
        <v>706411</v>
      </c>
    </row>
    <row r="42" spans="1:9" ht="26.45" customHeight="1" x14ac:dyDescent="0.2">
      <c r="A42" s="256" t="s">
        <v>421</v>
      </c>
      <c r="B42" s="256"/>
      <c r="C42" s="256"/>
      <c r="D42" s="256"/>
      <c r="E42" s="256"/>
      <c r="F42" s="256"/>
      <c r="G42" s="16">
        <v>33</v>
      </c>
      <c r="H42" s="51">
        <f>H41+H40+H39+H38</f>
        <v>28436825</v>
      </c>
      <c r="I42" s="51">
        <f>I41+I40+I39+I38</f>
        <v>49119197</v>
      </c>
    </row>
    <row r="43" spans="1:9" ht="22.9" customHeight="1" x14ac:dyDescent="0.2">
      <c r="A43" s="190" t="s">
        <v>311</v>
      </c>
      <c r="B43" s="190"/>
      <c r="C43" s="190"/>
      <c r="D43" s="190"/>
      <c r="E43" s="190"/>
      <c r="F43" s="190"/>
      <c r="G43" s="15">
        <v>34</v>
      </c>
      <c r="H43" s="50">
        <v>-49006899</v>
      </c>
      <c r="I43" s="50">
        <v>-58366850</v>
      </c>
    </row>
    <row r="44" spans="1:9" x14ac:dyDescent="0.2">
      <c r="A44" s="190" t="s">
        <v>312</v>
      </c>
      <c r="B44" s="190"/>
      <c r="C44" s="190"/>
      <c r="D44" s="190"/>
      <c r="E44" s="190"/>
      <c r="F44" s="190"/>
      <c r="G44" s="15">
        <v>35</v>
      </c>
      <c r="H44" s="50">
        <v>-9154011</v>
      </c>
      <c r="I44" s="50">
        <v>-14480275</v>
      </c>
    </row>
    <row r="45" spans="1:9" x14ac:dyDescent="0.2">
      <c r="A45" s="190" t="s">
        <v>313</v>
      </c>
      <c r="B45" s="190"/>
      <c r="C45" s="190"/>
      <c r="D45" s="190"/>
      <c r="E45" s="190"/>
      <c r="F45" s="190"/>
      <c r="G45" s="15">
        <v>36</v>
      </c>
      <c r="H45" s="50">
        <v>-1585152</v>
      </c>
      <c r="I45" s="50">
        <v>-1705320</v>
      </c>
    </row>
    <row r="46" spans="1:9" ht="25.15" customHeight="1" x14ac:dyDescent="0.2">
      <c r="A46" s="190" t="s">
        <v>314</v>
      </c>
      <c r="B46" s="190"/>
      <c r="C46" s="190"/>
      <c r="D46" s="190"/>
      <c r="E46" s="190"/>
      <c r="F46" s="190"/>
      <c r="G46" s="15">
        <v>37</v>
      </c>
      <c r="H46" s="50">
        <v>0</v>
      </c>
      <c r="I46" s="50">
        <v>0</v>
      </c>
    </row>
    <row r="47" spans="1:9" x14ac:dyDescent="0.2">
      <c r="A47" s="190" t="s">
        <v>315</v>
      </c>
      <c r="B47" s="190"/>
      <c r="C47" s="190"/>
      <c r="D47" s="190"/>
      <c r="E47" s="190"/>
      <c r="F47" s="190"/>
      <c r="G47" s="15">
        <v>38</v>
      </c>
      <c r="H47" s="50">
        <v>-9333550</v>
      </c>
      <c r="I47" s="50">
        <v>-37923525</v>
      </c>
    </row>
    <row r="48" spans="1:9" ht="25.15" customHeight="1" x14ac:dyDescent="0.2">
      <c r="A48" s="256" t="s">
        <v>422</v>
      </c>
      <c r="B48" s="256"/>
      <c r="C48" s="256"/>
      <c r="D48" s="256"/>
      <c r="E48" s="256"/>
      <c r="F48" s="256"/>
      <c r="G48" s="16">
        <v>39</v>
      </c>
      <c r="H48" s="51">
        <f>H47+H46+H45+H44+H43</f>
        <v>-69079612</v>
      </c>
      <c r="I48" s="51">
        <f>I47+I46+I45+I44+I43</f>
        <v>-112475970</v>
      </c>
    </row>
    <row r="49" spans="1:9" ht="28.15" customHeight="1" x14ac:dyDescent="0.2">
      <c r="A49" s="250" t="s">
        <v>423</v>
      </c>
      <c r="B49" s="251"/>
      <c r="C49" s="251"/>
      <c r="D49" s="251"/>
      <c r="E49" s="251"/>
      <c r="F49" s="251"/>
      <c r="G49" s="16">
        <v>40</v>
      </c>
      <c r="H49" s="51">
        <f>H48+H42</f>
        <v>-40642787</v>
      </c>
      <c r="I49" s="51">
        <f>I48+I42</f>
        <v>-63356773</v>
      </c>
    </row>
    <row r="50" spans="1:9" x14ac:dyDescent="0.2">
      <c r="A50" s="245" t="s">
        <v>316</v>
      </c>
      <c r="B50" s="245"/>
      <c r="C50" s="245"/>
      <c r="D50" s="245"/>
      <c r="E50" s="245"/>
      <c r="F50" s="245"/>
      <c r="G50" s="15">
        <v>41</v>
      </c>
      <c r="H50" s="50">
        <v>568788</v>
      </c>
      <c r="I50" s="50">
        <v>-293219</v>
      </c>
    </row>
    <row r="51" spans="1:9" ht="24.6" customHeight="1" x14ac:dyDescent="0.2">
      <c r="A51" s="250" t="s">
        <v>424</v>
      </c>
      <c r="B51" s="251"/>
      <c r="C51" s="251"/>
      <c r="D51" s="251"/>
      <c r="E51" s="251"/>
      <c r="F51" s="251"/>
      <c r="G51" s="16">
        <v>42</v>
      </c>
      <c r="H51" s="51">
        <f>H21+H36+H49+H50</f>
        <v>96561038</v>
      </c>
      <c r="I51" s="51">
        <f>I21+I36+I49+I50</f>
        <v>-5859739</v>
      </c>
    </row>
    <row r="52" spans="1:9" ht="23.45" customHeight="1" x14ac:dyDescent="0.2">
      <c r="A52" s="309" t="s">
        <v>425</v>
      </c>
      <c r="B52" s="310"/>
      <c r="C52" s="310"/>
      <c r="D52" s="310"/>
      <c r="E52" s="310"/>
      <c r="F52" s="310"/>
      <c r="G52" s="15">
        <v>43</v>
      </c>
      <c r="H52" s="50">
        <v>57262703</v>
      </c>
      <c r="I52" s="50">
        <v>153823741</v>
      </c>
    </row>
    <row r="53" spans="1:9" ht="28.9" customHeight="1" x14ac:dyDescent="0.2">
      <c r="A53" s="307" t="s">
        <v>426</v>
      </c>
      <c r="B53" s="308"/>
      <c r="C53" s="308"/>
      <c r="D53" s="308"/>
      <c r="E53" s="308"/>
      <c r="F53" s="308"/>
      <c r="G53" s="18">
        <v>44</v>
      </c>
      <c r="H53" s="65">
        <f>H52+H51</f>
        <v>153823741</v>
      </c>
      <c r="I53" s="65">
        <f>I52+I51</f>
        <v>147964002</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B1" zoomScale="80" zoomScaleNormal="100" zoomScaleSheetLayoutView="80" workbookViewId="0">
      <pane xSplit="6" ySplit="6" topLeftCell="H35" activePane="bottomRight" state="frozen"/>
      <selection activeCell="B1" sqref="B1"/>
      <selection pane="topRight" activeCell="H1" sqref="H1"/>
      <selection pane="bottomLeft" activeCell="B7" sqref="B7"/>
      <selection pane="bottomRight" activeCell="U56" sqref="U56"/>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5.42578125" style="5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11" t="s">
        <v>317</v>
      </c>
      <c r="B1" s="312"/>
      <c r="C1" s="312"/>
      <c r="D1" s="312"/>
      <c r="E1" s="312"/>
      <c r="F1" s="312"/>
      <c r="G1" s="312"/>
      <c r="H1" s="312"/>
      <c r="I1" s="312"/>
      <c r="J1" s="312"/>
      <c r="K1" s="66"/>
    </row>
    <row r="2" spans="1:25" ht="15.75" x14ac:dyDescent="0.2">
      <c r="A2" s="3"/>
      <c r="B2" s="4"/>
      <c r="C2" s="313" t="s">
        <v>318</v>
      </c>
      <c r="D2" s="313"/>
      <c r="E2" s="5">
        <v>45292</v>
      </c>
      <c r="F2" s="6" t="s">
        <v>319</v>
      </c>
      <c r="G2" s="5">
        <v>45657</v>
      </c>
      <c r="H2" s="67"/>
      <c r="I2" s="67"/>
      <c r="J2" s="67"/>
      <c r="K2" s="66"/>
      <c r="X2" s="68" t="s">
        <v>491</v>
      </c>
    </row>
    <row r="3" spans="1:25" ht="13.5" customHeight="1" thickBot="1" x14ac:dyDescent="0.25">
      <c r="A3" s="316" t="s">
        <v>320</v>
      </c>
      <c r="B3" s="317"/>
      <c r="C3" s="317"/>
      <c r="D3" s="317"/>
      <c r="E3" s="317"/>
      <c r="F3" s="317"/>
      <c r="G3" s="320" t="s">
        <v>321</v>
      </c>
      <c r="H3" s="322" t="s">
        <v>322</v>
      </c>
      <c r="I3" s="322"/>
      <c r="J3" s="322"/>
      <c r="K3" s="322"/>
      <c r="L3" s="322"/>
      <c r="M3" s="322"/>
      <c r="N3" s="322"/>
      <c r="O3" s="322"/>
      <c r="P3" s="322"/>
      <c r="Q3" s="322"/>
      <c r="R3" s="322"/>
      <c r="S3" s="322"/>
      <c r="T3" s="322"/>
      <c r="U3" s="322"/>
      <c r="V3" s="322"/>
      <c r="W3" s="322"/>
      <c r="X3" s="322" t="s">
        <v>323</v>
      </c>
      <c r="Y3" s="324" t="s">
        <v>324</v>
      </c>
    </row>
    <row r="4" spans="1:25" ht="68.25" thickBot="1" x14ac:dyDescent="0.25">
      <c r="A4" s="318"/>
      <c r="B4" s="319"/>
      <c r="C4" s="319"/>
      <c r="D4" s="319"/>
      <c r="E4" s="319"/>
      <c r="F4" s="319"/>
      <c r="G4" s="321"/>
      <c r="H4" s="69" t="s">
        <v>325</v>
      </c>
      <c r="I4" s="69" t="s">
        <v>326</v>
      </c>
      <c r="J4" s="69" t="s">
        <v>327</v>
      </c>
      <c r="K4" s="69" t="s">
        <v>328</v>
      </c>
      <c r="L4" s="69" t="s">
        <v>329</v>
      </c>
      <c r="M4" s="69" t="s">
        <v>330</v>
      </c>
      <c r="N4" s="69" t="s">
        <v>331</v>
      </c>
      <c r="O4" s="69" t="s">
        <v>332</v>
      </c>
      <c r="P4" s="106" t="s">
        <v>427</v>
      </c>
      <c r="Q4" s="69" t="s">
        <v>333</v>
      </c>
      <c r="R4" s="69" t="s">
        <v>334</v>
      </c>
      <c r="S4" s="106" t="s">
        <v>429</v>
      </c>
      <c r="T4" s="106" t="s">
        <v>431</v>
      </c>
      <c r="U4" s="69" t="s">
        <v>335</v>
      </c>
      <c r="V4" s="69" t="s">
        <v>336</v>
      </c>
      <c r="W4" s="69" t="s">
        <v>337</v>
      </c>
      <c r="X4" s="323"/>
      <c r="Y4" s="325"/>
    </row>
    <row r="5" spans="1:25" ht="22.5" x14ac:dyDescent="0.2">
      <c r="A5" s="326">
        <v>1</v>
      </c>
      <c r="B5" s="327"/>
      <c r="C5" s="327"/>
      <c r="D5" s="327"/>
      <c r="E5" s="327"/>
      <c r="F5" s="327"/>
      <c r="G5" s="7">
        <v>2</v>
      </c>
      <c r="H5" s="70" t="s">
        <v>338</v>
      </c>
      <c r="I5" s="71" t="s">
        <v>339</v>
      </c>
      <c r="J5" s="70" t="s">
        <v>340</v>
      </c>
      <c r="K5" s="71" t="s">
        <v>341</v>
      </c>
      <c r="L5" s="70" t="s">
        <v>342</v>
      </c>
      <c r="M5" s="71" t="s">
        <v>343</v>
      </c>
      <c r="N5" s="70" t="s">
        <v>344</v>
      </c>
      <c r="O5" s="71" t="s">
        <v>345</v>
      </c>
      <c r="P5" s="70" t="s">
        <v>346</v>
      </c>
      <c r="Q5" s="71" t="s">
        <v>347</v>
      </c>
      <c r="R5" s="70" t="s">
        <v>348</v>
      </c>
      <c r="S5" s="70" t="s">
        <v>428</v>
      </c>
      <c r="T5" s="70" t="s">
        <v>430</v>
      </c>
      <c r="U5" s="70" t="s">
        <v>432</v>
      </c>
      <c r="V5" s="70" t="s">
        <v>433</v>
      </c>
      <c r="W5" s="70" t="s">
        <v>435</v>
      </c>
      <c r="X5" s="70">
        <v>19</v>
      </c>
      <c r="Y5" s="72" t="s">
        <v>434</v>
      </c>
    </row>
    <row r="6" spans="1:25" x14ac:dyDescent="0.2">
      <c r="A6" s="328" t="s">
        <v>349</v>
      </c>
      <c r="B6" s="328"/>
      <c r="C6" s="328"/>
      <c r="D6" s="328"/>
      <c r="E6" s="328"/>
      <c r="F6" s="328"/>
      <c r="G6" s="328"/>
      <c r="H6" s="328"/>
      <c r="I6" s="328"/>
      <c r="J6" s="328"/>
      <c r="K6" s="328"/>
      <c r="L6" s="328"/>
      <c r="M6" s="328"/>
      <c r="N6" s="329"/>
      <c r="O6" s="329"/>
      <c r="P6" s="329"/>
      <c r="Q6" s="329"/>
      <c r="R6" s="329"/>
      <c r="S6" s="329"/>
      <c r="T6" s="329"/>
      <c r="U6" s="329"/>
      <c r="V6" s="329"/>
      <c r="W6" s="329"/>
      <c r="X6" s="329"/>
      <c r="Y6" s="330"/>
    </row>
    <row r="7" spans="1:25" x14ac:dyDescent="0.2">
      <c r="A7" s="331" t="s">
        <v>350</v>
      </c>
      <c r="B7" s="331"/>
      <c r="C7" s="331"/>
      <c r="D7" s="331"/>
      <c r="E7" s="331"/>
      <c r="F7" s="331"/>
      <c r="G7" s="8">
        <v>1</v>
      </c>
      <c r="H7" s="73">
        <v>160448063</v>
      </c>
      <c r="I7" s="73">
        <v>95505</v>
      </c>
      <c r="J7" s="73">
        <v>9662202</v>
      </c>
      <c r="K7" s="73">
        <v>4526798</v>
      </c>
      <c r="L7" s="73">
        <v>2051700</v>
      </c>
      <c r="M7" s="73">
        <v>67872168</v>
      </c>
      <c r="N7" s="73">
        <v>31861678</v>
      </c>
      <c r="O7" s="73">
        <v>0</v>
      </c>
      <c r="P7" s="73">
        <v>0</v>
      </c>
      <c r="Q7" s="73">
        <v>0</v>
      </c>
      <c r="R7" s="73">
        <v>0</v>
      </c>
      <c r="S7" s="73">
        <v>0</v>
      </c>
      <c r="T7" s="73">
        <v>-16144</v>
      </c>
      <c r="U7" s="73">
        <v>58812800</v>
      </c>
      <c r="V7" s="73">
        <v>34555177</v>
      </c>
      <c r="W7" s="107">
        <f>H7+I7+J7+K7-L7+M7+N7+O7+P7+Q7+R7+U7+V7+S7+T7</f>
        <v>365766547</v>
      </c>
      <c r="X7" s="73">
        <v>94701987</v>
      </c>
      <c r="Y7" s="107">
        <f>W7+X7</f>
        <v>460468534</v>
      </c>
    </row>
    <row r="8" spans="1:25" x14ac:dyDescent="0.2">
      <c r="A8" s="314" t="s">
        <v>351</v>
      </c>
      <c r="B8" s="314"/>
      <c r="C8" s="314"/>
      <c r="D8" s="314"/>
      <c r="E8" s="314"/>
      <c r="F8" s="314"/>
      <c r="G8" s="8">
        <v>2</v>
      </c>
      <c r="H8" s="73">
        <v>0</v>
      </c>
      <c r="I8" s="73">
        <v>0</v>
      </c>
      <c r="J8" s="73">
        <v>0</v>
      </c>
      <c r="K8" s="73">
        <v>0</v>
      </c>
      <c r="L8" s="73">
        <v>0</v>
      </c>
      <c r="M8" s="73">
        <v>0</v>
      </c>
      <c r="N8" s="73">
        <v>0</v>
      </c>
      <c r="O8" s="73">
        <v>0</v>
      </c>
      <c r="P8" s="73">
        <v>0</v>
      </c>
      <c r="Q8" s="73">
        <v>0</v>
      </c>
      <c r="R8" s="73">
        <v>0</v>
      </c>
      <c r="S8" s="73">
        <v>0</v>
      </c>
      <c r="T8" s="73">
        <v>0</v>
      </c>
      <c r="U8" s="73">
        <v>0</v>
      </c>
      <c r="V8" s="73">
        <v>0</v>
      </c>
      <c r="W8" s="107">
        <f t="shared" ref="W8:W9" si="0">H8+I8+J8+K8-L8+M8+N8+O8+P8+Q8+R8+U8+V8+S8+T8</f>
        <v>0</v>
      </c>
      <c r="X8" s="73">
        <v>0</v>
      </c>
      <c r="Y8" s="107">
        <f t="shared" ref="Y8:Y9" si="1">W8+X8</f>
        <v>0</v>
      </c>
    </row>
    <row r="9" spans="1:25" x14ac:dyDescent="0.2">
      <c r="A9" s="314" t="s">
        <v>352</v>
      </c>
      <c r="B9" s="314"/>
      <c r="C9" s="314"/>
      <c r="D9" s="314"/>
      <c r="E9" s="314"/>
      <c r="F9" s="314"/>
      <c r="G9" s="8">
        <v>3</v>
      </c>
      <c r="H9" s="73">
        <v>0</v>
      </c>
      <c r="I9" s="73">
        <v>0</v>
      </c>
      <c r="J9" s="73">
        <v>0</v>
      </c>
      <c r="K9" s="73">
        <v>0</v>
      </c>
      <c r="L9" s="73">
        <v>0</v>
      </c>
      <c r="M9" s="73">
        <v>0</v>
      </c>
      <c r="N9" s="73">
        <v>0</v>
      </c>
      <c r="O9" s="73">
        <v>0</v>
      </c>
      <c r="P9" s="73">
        <v>0</v>
      </c>
      <c r="Q9" s="73">
        <v>0</v>
      </c>
      <c r="R9" s="73">
        <v>0</v>
      </c>
      <c r="S9" s="73">
        <v>0</v>
      </c>
      <c r="T9" s="73">
        <v>0</v>
      </c>
      <c r="U9" s="73">
        <v>0</v>
      </c>
      <c r="V9" s="73">
        <v>0</v>
      </c>
      <c r="W9" s="107">
        <f t="shared" si="0"/>
        <v>0</v>
      </c>
      <c r="X9" s="73">
        <v>0</v>
      </c>
      <c r="Y9" s="107">
        <f t="shared" si="1"/>
        <v>0</v>
      </c>
    </row>
    <row r="10" spans="1:25" ht="22.5" customHeight="1" x14ac:dyDescent="0.2">
      <c r="A10" s="315" t="s">
        <v>353</v>
      </c>
      <c r="B10" s="315"/>
      <c r="C10" s="315"/>
      <c r="D10" s="315"/>
      <c r="E10" s="315"/>
      <c r="F10" s="315"/>
      <c r="G10" s="9">
        <v>4</v>
      </c>
      <c r="H10" s="108">
        <f>H7+H8+H9</f>
        <v>160448063</v>
      </c>
      <c r="I10" s="108">
        <f t="shared" ref="I10:Y10" si="2">I7+I8+I9</f>
        <v>95505</v>
      </c>
      <c r="J10" s="108">
        <f t="shared" si="2"/>
        <v>9662202</v>
      </c>
      <c r="K10" s="108">
        <f t="shared" si="2"/>
        <v>4526798</v>
      </c>
      <c r="L10" s="108">
        <f t="shared" si="2"/>
        <v>2051700</v>
      </c>
      <c r="M10" s="108">
        <f t="shared" si="2"/>
        <v>67872168</v>
      </c>
      <c r="N10" s="108">
        <f t="shared" si="2"/>
        <v>31861678</v>
      </c>
      <c r="O10" s="108">
        <f t="shared" si="2"/>
        <v>0</v>
      </c>
      <c r="P10" s="108">
        <f t="shared" si="2"/>
        <v>0</v>
      </c>
      <c r="Q10" s="108">
        <f t="shared" si="2"/>
        <v>0</v>
      </c>
      <c r="R10" s="108">
        <f t="shared" si="2"/>
        <v>0</v>
      </c>
      <c r="S10" s="108">
        <f t="shared" si="2"/>
        <v>0</v>
      </c>
      <c r="T10" s="108">
        <f t="shared" si="2"/>
        <v>-16144</v>
      </c>
      <c r="U10" s="108">
        <f t="shared" si="2"/>
        <v>58812800</v>
      </c>
      <c r="V10" s="108">
        <f t="shared" si="2"/>
        <v>34555177</v>
      </c>
      <c r="W10" s="108">
        <f t="shared" si="2"/>
        <v>365766547</v>
      </c>
      <c r="X10" s="108">
        <f t="shared" si="2"/>
        <v>94701987</v>
      </c>
      <c r="Y10" s="108">
        <f t="shared" si="2"/>
        <v>460468534</v>
      </c>
    </row>
    <row r="11" spans="1:25" x14ac:dyDescent="0.2">
      <c r="A11" s="314" t="s">
        <v>354</v>
      </c>
      <c r="B11" s="314"/>
      <c r="C11" s="314"/>
      <c r="D11" s="314"/>
      <c r="E11" s="314"/>
      <c r="F11" s="314"/>
      <c r="G11" s="8">
        <v>5</v>
      </c>
      <c r="H11" s="109">
        <v>0</v>
      </c>
      <c r="I11" s="109">
        <v>0</v>
      </c>
      <c r="J11" s="109">
        <v>0</v>
      </c>
      <c r="K11" s="109">
        <v>0</v>
      </c>
      <c r="L11" s="109">
        <v>0</v>
      </c>
      <c r="M11" s="109">
        <v>0</v>
      </c>
      <c r="N11" s="109">
        <v>0</v>
      </c>
      <c r="O11" s="109">
        <v>0</v>
      </c>
      <c r="P11" s="109">
        <v>0</v>
      </c>
      <c r="Q11" s="109">
        <v>0</v>
      </c>
      <c r="R11" s="109">
        <v>0</v>
      </c>
      <c r="S11" s="109">
        <v>0</v>
      </c>
      <c r="T11" s="109">
        <v>0</v>
      </c>
      <c r="U11" s="109">
        <v>0</v>
      </c>
      <c r="V11" s="73">
        <v>46328381</v>
      </c>
      <c r="W11" s="107">
        <f t="shared" ref="W11:W29" si="3">H11+I11+J11+K11-L11+M11+N11+O11+P11+Q11+R11+U11+V11+S11+T11</f>
        <v>46328381</v>
      </c>
      <c r="X11" s="73">
        <v>24574007</v>
      </c>
      <c r="Y11" s="107">
        <f t="shared" ref="Y11:Y29" si="4">W11+X11</f>
        <v>70902388</v>
      </c>
    </row>
    <row r="12" spans="1:25" x14ac:dyDescent="0.2">
      <c r="A12" s="314" t="s">
        <v>355</v>
      </c>
      <c r="B12" s="314"/>
      <c r="C12" s="314"/>
      <c r="D12" s="314"/>
      <c r="E12" s="314"/>
      <c r="F12" s="314"/>
      <c r="G12" s="8">
        <v>6</v>
      </c>
      <c r="H12" s="109">
        <v>0</v>
      </c>
      <c r="I12" s="109">
        <v>0</v>
      </c>
      <c r="J12" s="109">
        <v>0</v>
      </c>
      <c r="K12" s="109">
        <v>0</v>
      </c>
      <c r="L12" s="109">
        <v>0</v>
      </c>
      <c r="M12" s="109">
        <v>0</v>
      </c>
      <c r="N12" s="73">
        <v>0</v>
      </c>
      <c r="O12" s="109">
        <v>0</v>
      </c>
      <c r="P12" s="109">
        <v>0</v>
      </c>
      <c r="Q12" s="109">
        <v>0</v>
      </c>
      <c r="R12" s="109">
        <v>0</v>
      </c>
      <c r="S12" s="109">
        <v>0</v>
      </c>
      <c r="T12" s="109">
        <v>-189630</v>
      </c>
      <c r="U12" s="109">
        <v>0</v>
      </c>
      <c r="V12" s="109">
        <v>0</v>
      </c>
      <c r="W12" s="107">
        <f t="shared" si="3"/>
        <v>-189630</v>
      </c>
      <c r="X12" s="73">
        <v>-253465</v>
      </c>
      <c r="Y12" s="107">
        <f t="shared" si="4"/>
        <v>-443095</v>
      </c>
    </row>
    <row r="13" spans="1:25" ht="26.25" customHeight="1" x14ac:dyDescent="0.2">
      <c r="A13" s="314" t="s">
        <v>356</v>
      </c>
      <c r="B13" s="314"/>
      <c r="C13" s="314"/>
      <c r="D13" s="314"/>
      <c r="E13" s="314"/>
      <c r="F13" s="314"/>
      <c r="G13" s="8">
        <v>7</v>
      </c>
      <c r="H13" s="109">
        <v>0</v>
      </c>
      <c r="I13" s="109">
        <v>0</v>
      </c>
      <c r="J13" s="109">
        <v>0</v>
      </c>
      <c r="K13" s="109">
        <v>0</v>
      </c>
      <c r="L13" s="109">
        <v>0</v>
      </c>
      <c r="M13" s="109">
        <v>0</v>
      </c>
      <c r="N13" s="109">
        <v>0</v>
      </c>
      <c r="O13" s="73">
        <v>0</v>
      </c>
      <c r="P13" s="109">
        <v>0</v>
      </c>
      <c r="Q13" s="109">
        <v>0</v>
      </c>
      <c r="R13" s="109">
        <v>0</v>
      </c>
      <c r="S13" s="109">
        <v>0</v>
      </c>
      <c r="T13" s="109">
        <v>0</v>
      </c>
      <c r="U13" s="73">
        <v>0</v>
      </c>
      <c r="V13" s="73">
        <v>0</v>
      </c>
      <c r="W13" s="107">
        <f t="shared" si="3"/>
        <v>0</v>
      </c>
      <c r="X13" s="73">
        <v>0</v>
      </c>
      <c r="Y13" s="107">
        <f t="shared" si="4"/>
        <v>0</v>
      </c>
    </row>
    <row r="14" spans="1:25" ht="29.25" customHeight="1" x14ac:dyDescent="0.2">
      <c r="A14" s="314" t="s">
        <v>436</v>
      </c>
      <c r="B14" s="314"/>
      <c r="C14" s="314"/>
      <c r="D14" s="314"/>
      <c r="E14" s="314"/>
      <c r="F14" s="314"/>
      <c r="G14" s="8">
        <v>8</v>
      </c>
      <c r="H14" s="109">
        <v>0</v>
      </c>
      <c r="I14" s="109">
        <v>0</v>
      </c>
      <c r="J14" s="109">
        <v>0</v>
      </c>
      <c r="K14" s="109">
        <v>0</v>
      </c>
      <c r="L14" s="109">
        <v>0</v>
      </c>
      <c r="M14" s="109">
        <v>0</v>
      </c>
      <c r="N14" s="109">
        <v>0</v>
      </c>
      <c r="O14" s="109">
        <v>0</v>
      </c>
      <c r="P14" s="73">
        <v>830229</v>
      </c>
      <c r="Q14" s="109">
        <v>0</v>
      </c>
      <c r="R14" s="109">
        <v>0</v>
      </c>
      <c r="S14" s="109">
        <v>0</v>
      </c>
      <c r="T14" s="109">
        <v>0</v>
      </c>
      <c r="U14" s="73">
        <v>0</v>
      </c>
      <c r="V14" s="73">
        <v>0</v>
      </c>
      <c r="W14" s="107">
        <f t="shared" si="3"/>
        <v>830229</v>
      </c>
      <c r="X14" s="73">
        <v>744261</v>
      </c>
      <c r="Y14" s="107">
        <f t="shared" si="4"/>
        <v>1574490</v>
      </c>
    </row>
    <row r="15" spans="1:25" x14ac:dyDescent="0.2">
      <c r="A15" s="314" t="s">
        <v>357</v>
      </c>
      <c r="B15" s="314"/>
      <c r="C15" s="314"/>
      <c r="D15" s="314"/>
      <c r="E15" s="314"/>
      <c r="F15" s="314"/>
      <c r="G15" s="8">
        <v>9</v>
      </c>
      <c r="H15" s="109">
        <v>0</v>
      </c>
      <c r="I15" s="109">
        <v>0</v>
      </c>
      <c r="J15" s="109">
        <v>0</v>
      </c>
      <c r="K15" s="109">
        <v>0</v>
      </c>
      <c r="L15" s="109">
        <v>0</v>
      </c>
      <c r="M15" s="109">
        <v>0</v>
      </c>
      <c r="N15" s="109">
        <v>0</v>
      </c>
      <c r="O15" s="109">
        <v>0</v>
      </c>
      <c r="P15" s="109">
        <v>0</v>
      </c>
      <c r="Q15" s="73">
        <v>0</v>
      </c>
      <c r="R15" s="109">
        <v>0</v>
      </c>
      <c r="S15" s="109">
        <v>0</v>
      </c>
      <c r="T15" s="109">
        <v>0</v>
      </c>
      <c r="U15" s="73">
        <v>0</v>
      </c>
      <c r="V15" s="73">
        <v>0</v>
      </c>
      <c r="W15" s="107">
        <f t="shared" si="3"/>
        <v>0</v>
      </c>
      <c r="X15" s="73">
        <v>0</v>
      </c>
      <c r="Y15" s="107">
        <f t="shared" si="4"/>
        <v>0</v>
      </c>
    </row>
    <row r="16" spans="1:25" ht="28.5" customHeight="1" x14ac:dyDescent="0.2">
      <c r="A16" s="314" t="s">
        <v>358</v>
      </c>
      <c r="B16" s="314"/>
      <c r="C16" s="314"/>
      <c r="D16" s="314"/>
      <c r="E16" s="314"/>
      <c r="F16" s="314"/>
      <c r="G16" s="8">
        <v>10</v>
      </c>
      <c r="H16" s="109">
        <v>0</v>
      </c>
      <c r="I16" s="109">
        <v>0</v>
      </c>
      <c r="J16" s="109">
        <v>0</v>
      </c>
      <c r="K16" s="109">
        <v>0</v>
      </c>
      <c r="L16" s="109">
        <v>0</v>
      </c>
      <c r="M16" s="109">
        <v>0</v>
      </c>
      <c r="N16" s="109">
        <v>0</v>
      </c>
      <c r="O16" s="109">
        <v>0</v>
      </c>
      <c r="P16" s="109">
        <v>0</v>
      </c>
      <c r="Q16" s="109">
        <v>0</v>
      </c>
      <c r="R16" s="73">
        <v>0</v>
      </c>
      <c r="S16" s="73">
        <v>0</v>
      </c>
      <c r="T16" s="73">
        <v>0</v>
      </c>
      <c r="U16" s="73">
        <v>0</v>
      </c>
      <c r="V16" s="73">
        <v>0</v>
      </c>
      <c r="W16" s="107">
        <f t="shared" si="3"/>
        <v>0</v>
      </c>
      <c r="X16" s="73">
        <v>0</v>
      </c>
      <c r="Y16" s="107">
        <f t="shared" si="4"/>
        <v>0</v>
      </c>
    </row>
    <row r="17" spans="1:25" ht="23.25" customHeight="1" x14ac:dyDescent="0.2">
      <c r="A17" s="314" t="s">
        <v>359</v>
      </c>
      <c r="B17" s="314"/>
      <c r="C17" s="314"/>
      <c r="D17" s="314"/>
      <c r="E17" s="314"/>
      <c r="F17" s="314"/>
      <c r="G17" s="8">
        <v>11</v>
      </c>
      <c r="H17" s="109">
        <v>0</v>
      </c>
      <c r="I17" s="109">
        <v>0</v>
      </c>
      <c r="J17" s="109">
        <v>0</v>
      </c>
      <c r="K17" s="109">
        <v>0</v>
      </c>
      <c r="L17" s="109">
        <v>0</v>
      </c>
      <c r="M17" s="109">
        <v>0</v>
      </c>
      <c r="N17" s="73">
        <v>0</v>
      </c>
      <c r="O17" s="73">
        <v>0</v>
      </c>
      <c r="P17" s="73">
        <v>0</v>
      </c>
      <c r="Q17" s="73">
        <v>0</v>
      </c>
      <c r="R17" s="73">
        <v>0</v>
      </c>
      <c r="S17" s="73">
        <v>0</v>
      </c>
      <c r="T17" s="73">
        <v>0</v>
      </c>
      <c r="U17" s="73">
        <v>0</v>
      </c>
      <c r="V17" s="73">
        <v>0</v>
      </c>
      <c r="W17" s="107">
        <f t="shared" si="3"/>
        <v>0</v>
      </c>
      <c r="X17" s="73">
        <v>0</v>
      </c>
      <c r="Y17" s="107">
        <f t="shared" si="4"/>
        <v>0</v>
      </c>
    </row>
    <row r="18" spans="1:25" x14ac:dyDescent="0.2">
      <c r="A18" s="314" t="s">
        <v>360</v>
      </c>
      <c r="B18" s="314"/>
      <c r="C18" s="314"/>
      <c r="D18" s="314"/>
      <c r="E18" s="314"/>
      <c r="F18" s="314"/>
      <c r="G18" s="8">
        <v>12</v>
      </c>
      <c r="H18" s="109">
        <v>0</v>
      </c>
      <c r="I18" s="109">
        <v>0</v>
      </c>
      <c r="J18" s="109">
        <v>0</v>
      </c>
      <c r="K18" s="109">
        <v>0</v>
      </c>
      <c r="L18" s="109">
        <v>0</v>
      </c>
      <c r="M18" s="109">
        <v>0</v>
      </c>
      <c r="N18" s="73">
        <v>0</v>
      </c>
      <c r="O18" s="73">
        <v>0</v>
      </c>
      <c r="P18" s="73">
        <v>0</v>
      </c>
      <c r="Q18" s="73">
        <v>0</v>
      </c>
      <c r="R18" s="73">
        <v>0</v>
      </c>
      <c r="S18" s="73">
        <v>0</v>
      </c>
      <c r="T18" s="73">
        <v>0</v>
      </c>
      <c r="U18" s="73">
        <v>0</v>
      </c>
      <c r="V18" s="73">
        <v>0</v>
      </c>
      <c r="W18" s="107">
        <f t="shared" si="3"/>
        <v>0</v>
      </c>
      <c r="X18" s="73">
        <v>0</v>
      </c>
      <c r="Y18" s="107">
        <f t="shared" si="4"/>
        <v>0</v>
      </c>
    </row>
    <row r="19" spans="1:25" x14ac:dyDescent="0.2">
      <c r="A19" s="314" t="s">
        <v>361</v>
      </c>
      <c r="B19" s="314"/>
      <c r="C19" s="314"/>
      <c r="D19" s="314"/>
      <c r="E19" s="314"/>
      <c r="F19" s="314"/>
      <c r="G19" s="8">
        <v>13</v>
      </c>
      <c r="H19" s="73">
        <v>0</v>
      </c>
      <c r="I19" s="73">
        <v>0</v>
      </c>
      <c r="J19" s="73">
        <v>0</v>
      </c>
      <c r="K19" s="73">
        <v>0</v>
      </c>
      <c r="L19" s="73">
        <v>0</v>
      </c>
      <c r="M19" s="73">
        <v>0</v>
      </c>
      <c r="N19" s="73">
        <v>0</v>
      </c>
      <c r="O19" s="73">
        <v>0</v>
      </c>
      <c r="P19" s="73">
        <v>0</v>
      </c>
      <c r="Q19" s="73">
        <v>0</v>
      </c>
      <c r="R19" s="73">
        <v>0</v>
      </c>
      <c r="S19" s="73">
        <v>0</v>
      </c>
      <c r="T19" s="73">
        <v>0</v>
      </c>
      <c r="U19" s="73">
        <v>0</v>
      </c>
      <c r="V19" s="73">
        <v>0</v>
      </c>
      <c r="W19" s="107">
        <f t="shared" si="3"/>
        <v>0</v>
      </c>
      <c r="X19" s="73">
        <v>6534342</v>
      </c>
      <c r="Y19" s="107">
        <f t="shared" si="4"/>
        <v>6534342</v>
      </c>
    </row>
    <row r="20" spans="1:25" x14ac:dyDescent="0.2">
      <c r="A20" s="314" t="s">
        <v>362</v>
      </c>
      <c r="B20" s="314"/>
      <c r="C20" s="314"/>
      <c r="D20" s="314"/>
      <c r="E20" s="314"/>
      <c r="F20" s="314"/>
      <c r="G20" s="8">
        <v>14</v>
      </c>
      <c r="H20" s="109">
        <v>0</v>
      </c>
      <c r="I20" s="109">
        <v>0</v>
      </c>
      <c r="J20" s="109">
        <v>0</v>
      </c>
      <c r="K20" s="109">
        <v>0</v>
      </c>
      <c r="L20" s="109">
        <v>0</v>
      </c>
      <c r="M20" s="109">
        <v>0</v>
      </c>
      <c r="N20" s="73">
        <v>0</v>
      </c>
      <c r="O20" s="73">
        <v>0</v>
      </c>
      <c r="P20" s="73">
        <v>0</v>
      </c>
      <c r="Q20" s="73">
        <v>0</v>
      </c>
      <c r="R20" s="73">
        <v>0</v>
      </c>
      <c r="S20" s="73">
        <v>0</v>
      </c>
      <c r="T20" s="73">
        <v>0</v>
      </c>
      <c r="U20" s="73">
        <v>0</v>
      </c>
      <c r="V20" s="73">
        <v>0</v>
      </c>
      <c r="W20" s="107">
        <f t="shared" si="3"/>
        <v>0</v>
      </c>
      <c r="X20" s="73">
        <v>0</v>
      </c>
      <c r="Y20" s="107">
        <f t="shared" si="4"/>
        <v>0</v>
      </c>
    </row>
    <row r="21" spans="1:25" ht="30.75" customHeight="1" x14ac:dyDescent="0.2">
      <c r="A21" s="314" t="s">
        <v>363</v>
      </c>
      <c r="B21" s="314"/>
      <c r="C21" s="314"/>
      <c r="D21" s="314"/>
      <c r="E21" s="314"/>
      <c r="F21" s="314"/>
      <c r="G21" s="8">
        <v>15</v>
      </c>
      <c r="H21" s="73">
        <v>-976684</v>
      </c>
      <c r="I21" s="73">
        <v>976684</v>
      </c>
      <c r="J21" s="73">
        <v>0</v>
      </c>
      <c r="K21" s="73">
        <v>0</v>
      </c>
      <c r="L21" s="73">
        <v>0</v>
      </c>
      <c r="M21" s="73">
        <v>0</v>
      </c>
      <c r="N21" s="73">
        <v>0</v>
      </c>
      <c r="O21" s="73">
        <v>0</v>
      </c>
      <c r="P21" s="73">
        <v>0</v>
      </c>
      <c r="Q21" s="73">
        <v>0</v>
      </c>
      <c r="R21" s="73">
        <v>0</v>
      </c>
      <c r="S21" s="73">
        <v>0</v>
      </c>
      <c r="T21" s="73">
        <v>0</v>
      </c>
      <c r="U21" s="73">
        <v>0</v>
      </c>
      <c r="V21" s="73">
        <v>0</v>
      </c>
      <c r="W21" s="107">
        <f t="shared" si="3"/>
        <v>0</v>
      </c>
      <c r="X21" s="73">
        <v>0</v>
      </c>
      <c r="Y21" s="107">
        <f t="shared" si="4"/>
        <v>0</v>
      </c>
    </row>
    <row r="22" spans="1:25" ht="28.5" customHeight="1" x14ac:dyDescent="0.2">
      <c r="A22" s="314" t="s">
        <v>437</v>
      </c>
      <c r="B22" s="314"/>
      <c r="C22" s="314"/>
      <c r="D22" s="314"/>
      <c r="E22" s="314"/>
      <c r="F22" s="314"/>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107">
        <f t="shared" si="3"/>
        <v>0</v>
      </c>
      <c r="X22" s="73">
        <v>0</v>
      </c>
      <c r="Y22" s="107">
        <f t="shared" si="4"/>
        <v>0</v>
      </c>
    </row>
    <row r="23" spans="1:25" ht="26.25" customHeight="1" x14ac:dyDescent="0.2">
      <c r="A23" s="314" t="s">
        <v>438</v>
      </c>
      <c r="B23" s="314"/>
      <c r="C23" s="314"/>
      <c r="D23" s="314"/>
      <c r="E23" s="314"/>
      <c r="F23" s="314"/>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107">
        <f t="shared" si="3"/>
        <v>0</v>
      </c>
      <c r="X23" s="73">
        <v>0</v>
      </c>
      <c r="Y23" s="107">
        <f t="shared" si="4"/>
        <v>0</v>
      </c>
    </row>
    <row r="24" spans="1:25" x14ac:dyDescent="0.2">
      <c r="A24" s="314" t="s">
        <v>364</v>
      </c>
      <c r="B24" s="314"/>
      <c r="C24" s="314"/>
      <c r="D24" s="314"/>
      <c r="E24" s="314"/>
      <c r="F24" s="314"/>
      <c r="G24" s="8">
        <v>18</v>
      </c>
      <c r="H24" s="73">
        <v>0</v>
      </c>
      <c r="I24" s="73">
        <v>0</v>
      </c>
      <c r="J24" s="73">
        <v>0</v>
      </c>
      <c r="K24" s="73">
        <v>0</v>
      </c>
      <c r="L24" s="73">
        <v>0</v>
      </c>
      <c r="M24" s="73">
        <v>0</v>
      </c>
      <c r="N24" s="73">
        <v>0</v>
      </c>
      <c r="O24" s="73">
        <v>0</v>
      </c>
      <c r="P24" s="73">
        <v>0</v>
      </c>
      <c r="Q24" s="73">
        <v>0</v>
      </c>
      <c r="R24" s="73">
        <v>0</v>
      </c>
      <c r="S24" s="73">
        <v>0</v>
      </c>
      <c r="T24" s="73">
        <v>0</v>
      </c>
      <c r="U24" s="73">
        <v>0</v>
      </c>
      <c r="V24" s="73">
        <v>0</v>
      </c>
      <c r="W24" s="107">
        <f t="shared" si="3"/>
        <v>0</v>
      </c>
      <c r="X24" s="73">
        <v>0</v>
      </c>
      <c r="Y24" s="107">
        <f t="shared" si="4"/>
        <v>0</v>
      </c>
    </row>
    <row r="25" spans="1:25" x14ac:dyDescent="0.2">
      <c r="A25" s="314" t="s">
        <v>439</v>
      </c>
      <c r="B25" s="314"/>
      <c r="C25" s="314"/>
      <c r="D25" s="314"/>
      <c r="E25" s="314"/>
      <c r="F25" s="314"/>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107">
        <f t="shared" si="3"/>
        <v>0</v>
      </c>
      <c r="X25" s="73">
        <v>0</v>
      </c>
      <c r="Y25" s="107">
        <f t="shared" si="4"/>
        <v>0</v>
      </c>
    </row>
    <row r="26" spans="1:25" x14ac:dyDescent="0.2">
      <c r="A26" s="314" t="s">
        <v>440</v>
      </c>
      <c r="B26" s="314"/>
      <c r="C26" s="314"/>
      <c r="D26" s="314"/>
      <c r="E26" s="314"/>
      <c r="F26" s="314"/>
      <c r="G26" s="8">
        <v>20</v>
      </c>
      <c r="H26" s="73">
        <v>0</v>
      </c>
      <c r="I26" s="73">
        <v>0</v>
      </c>
      <c r="J26" s="73">
        <v>0</v>
      </c>
      <c r="K26" s="73">
        <v>0</v>
      </c>
      <c r="L26" s="73">
        <v>0</v>
      </c>
      <c r="M26" s="73">
        <v>0</v>
      </c>
      <c r="N26" s="73">
        <v>0</v>
      </c>
      <c r="O26" s="73">
        <v>0</v>
      </c>
      <c r="P26" s="73">
        <v>0</v>
      </c>
      <c r="Q26" s="73">
        <v>0</v>
      </c>
      <c r="R26" s="73">
        <v>0</v>
      </c>
      <c r="S26" s="73">
        <v>0</v>
      </c>
      <c r="T26" s="73">
        <v>0</v>
      </c>
      <c r="U26" s="73">
        <v>-5092280</v>
      </c>
      <c r="V26" s="73">
        <v>0</v>
      </c>
      <c r="W26" s="107">
        <f t="shared" si="3"/>
        <v>-5092280</v>
      </c>
      <c r="X26" s="73">
        <v>-3812002</v>
      </c>
      <c r="Y26" s="107">
        <f t="shared" si="4"/>
        <v>-8904282</v>
      </c>
    </row>
    <row r="27" spans="1:25" x14ac:dyDescent="0.2">
      <c r="A27" s="314" t="s">
        <v>441</v>
      </c>
      <c r="B27" s="314"/>
      <c r="C27" s="314"/>
      <c r="D27" s="314"/>
      <c r="E27" s="314"/>
      <c r="F27" s="314"/>
      <c r="G27" s="8">
        <v>21</v>
      </c>
      <c r="H27" s="73">
        <v>0</v>
      </c>
      <c r="I27" s="73">
        <v>0</v>
      </c>
      <c r="J27" s="73">
        <v>0</v>
      </c>
      <c r="K27" s="73">
        <v>-19507</v>
      </c>
      <c r="L27" s="73">
        <v>-19507</v>
      </c>
      <c r="M27" s="73">
        <v>0</v>
      </c>
      <c r="N27" s="119">
        <v>0</v>
      </c>
      <c r="O27" s="73">
        <v>0</v>
      </c>
      <c r="P27" s="73">
        <v>0</v>
      </c>
      <c r="Q27" s="73">
        <v>0</v>
      </c>
      <c r="R27" s="73">
        <v>0</v>
      </c>
      <c r="S27" s="73">
        <v>0</v>
      </c>
      <c r="T27" s="73">
        <v>0</v>
      </c>
      <c r="U27" s="73">
        <v>-1424931</v>
      </c>
      <c r="V27" s="73">
        <v>0</v>
      </c>
      <c r="W27" s="107">
        <f t="shared" si="3"/>
        <v>-1424931</v>
      </c>
      <c r="X27" s="73">
        <v>2266186</v>
      </c>
      <c r="Y27" s="107">
        <f t="shared" si="4"/>
        <v>841255</v>
      </c>
    </row>
    <row r="28" spans="1:25" ht="30" customHeight="1" x14ac:dyDescent="0.2">
      <c r="A28" s="314" t="s">
        <v>442</v>
      </c>
      <c r="B28" s="314"/>
      <c r="C28" s="314"/>
      <c r="D28" s="314"/>
      <c r="E28" s="314"/>
      <c r="F28" s="314"/>
      <c r="G28" s="8">
        <v>22</v>
      </c>
      <c r="H28" s="73">
        <v>0</v>
      </c>
      <c r="I28" s="73">
        <v>0</v>
      </c>
      <c r="J28" s="73">
        <v>64414</v>
      </c>
      <c r="K28" s="73">
        <v>0</v>
      </c>
      <c r="L28" s="73">
        <v>0</v>
      </c>
      <c r="M28" s="73">
        <v>-2002735</v>
      </c>
      <c r="N28" s="73">
        <v>-3295263</v>
      </c>
      <c r="O28" s="73">
        <v>0</v>
      </c>
      <c r="P28" s="73">
        <v>0</v>
      </c>
      <c r="Q28" s="73">
        <v>0</v>
      </c>
      <c r="R28" s="73">
        <v>0</v>
      </c>
      <c r="S28" s="73">
        <v>0</v>
      </c>
      <c r="T28" s="73">
        <v>0</v>
      </c>
      <c r="U28" s="73">
        <v>39788761</v>
      </c>
      <c r="V28" s="73">
        <v>-34555177</v>
      </c>
      <c r="W28" s="107">
        <f t="shared" si="3"/>
        <v>0</v>
      </c>
      <c r="X28" s="73">
        <v>0</v>
      </c>
      <c r="Y28" s="107">
        <f t="shared" si="4"/>
        <v>0</v>
      </c>
    </row>
    <row r="29" spans="1:25" ht="30" customHeight="1" x14ac:dyDescent="0.2">
      <c r="A29" s="314" t="s">
        <v>443</v>
      </c>
      <c r="B29" s="314"/>
      <c r="C29" s="314"/>
      <c r="D29" s="314"/>
      <c r="E29" s="314"/>
      <c r="F29" s="314"/>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107">
        <f t="shared" si="3"/>
        <v>0</v>
      </c>
      <c r="X29" s="73">
        <v>0</v>
      </c>
      <c r="Y29" s="107">
        <f t="shared" si="4"/>
        <v>0</v>
      </c>
    </row>
    <row r="30" spans="1:25" ht="27.75" customHeight="1" x14ac:dyDescent="0.2">
      <c r="A30" s="332" t="s">
        <v>444</v>
      </c>
      <c r="B30" s="332"/>
      <c r="C30" s="332"/>
      <c r="D30" s="332"/>
      <c r="E30" s="332"/>
      <c r="F30" s="332"/>
      <c r="G30" s="10">
        <v>24</v>
      </c>
      <c r="H30" s="110">
        <f>SUM(H10:H29)</f>
        <v>159471379</v>
      </c>
      <c r="I30" s="110">
        <f t="shared" ref="I30:Y30" si="5">SUM(I10:I29)</f>
        <v>1072189</v>
      </c>
      <c r="J30" s="110">
        <f t="shared" si="5"/>
        <v>9726616</v>
      </c>
      <c r="K30" s="110">
        <f t="shared" si="5"/>
        <v>4507291</v>
      </c>
      <c r="L30" s="110">
        <f t="shared" si="5"/>
        <v>2032193</v>
      </c>
      <c r="M30" s="110">
        <f t="shared" si="5"/>
        <v>65869433</v>
      </c>
      <c r="N30" s="110">
        <f t="shared" si="5"/>
        <v>28566415</v>
      </c>
      <c r="O30" s="110">
        <f t="shared" si="5"/>
        <v>0</v>
      </c>
      <c r="P30" s="110">
        <f t="shared" si="5"/>
        <v>830229</v>
      </c>
      <c r="Q30" s="110">
        <f t="shared" si="5"/>
        <v>0</v>
      </c>
      <c r="R30" s="110">
        <f t="shared" si="5"/>
        <v>0</v>
      </c>
      <c r="S30" s="110">
        <f t="shared" si="5"/>
        <v>0</v>
      </c>
      <c r="T30" s="110">
        <f t="shared" si="5"/>
        <v>-205774</v>
      </c>
      <c r="U30" s="110">
        <f t="shared" si="5"/>
        <v>92084350</v>
      </c>
      <c r="V30" s="110">
        <f t="shared" si="5"/>
        <v>46328381</v>
      </c>
      <c r="W30" s="110">
        <f t="shared" si="5"/>
        <v>406218316</v>
      </c>
      <c r="X30" s="110">
        <f t="shared" si="5"/>
        <v>124755316</v>
      </c>
      <c r="Y30" s="110">
        <f t="shared" si="5"/>
        <v>530973632</v>
      </c>
    </row>
    <row r="31" spans="1:25" x14ac:dyDescent="0.2">
      <c r="A31" s="333" t="s">
        <v>365</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row>
    <row r="32" spans="1:25" ht="36.75" customHeight="1" x14ac:dyDescent="0.2">
      <c r="A32" s="335" t="s">
        <v>445</v>
      </c>
      <c r="B32" s="336"/>
      <c r="C32" s="336"/>
      <c r="D32" s="336"/>
      <c r="E32" s="336"/>
      <c r="F32" s="336"/>
      <c r="G32" s="9">
        <v>25</v>
      </c>
      <c r="H32" s="108">
        <f>SUM(H12:H20)</f>
        <v>0</v>
      </c>
      <c r="I32" s="108">
        <f t="shared" ref="I32:Y32" si="6">SUM(I12:I20)</f>
        <v>0</v>
      </c>
      <c r="J32" s="108">
        <f t="shared" si="6"/>
        <v>0</v>
      </c>
      <c r="K32" s="108">
        <f t="shared" si="6"/>
        <v>0</v>
      </c>
      <c r="L32" s="108">
        <f t="shared" si="6"/>
        <v>0</v>
      </c>
      <c r="M32" s="108">
        <f t="shared" si="6"/>
        <v>0</v>
      </c>
      <c r="N32" s="108">
        <f t="shared" si="6"/>
        <v>0</v>
      </c>
      <c r="O32" s="108">
        <f t="shared" si="6"/>
        <v>0</v>
      </c>
      <c r="P32" s="108">
        <f t="shared" si="6"/>
        <v>830229</v>
      </c>
      <c r="Q32" s="108">
        <f t="shared" si="6"/>
        <v>0</v>
      </c>
      <c r="R32" s="108">
        <f t="shared" si="6"/>
        <v>0</v>
      </c>
      <c r="S32" s="108">
        <f t="shared" si="6"/>
        <v>0</v>
      </c>
      <c r="T32" s="108">
        <f t="shared" si="6"/>
        <v>-189630</v>
      </c>
      <c r="U32" s="108">
        <f>SUM(U12:U20)</f>
        <v>0</v>
      </c>
      <c r="V32" s="108">
        <f t="shared" si="6"/>
        <v>0</v>
      </c>
      <c r="W32" s="108">
        <f t="shared" si="6"/>
        <v>640599</v>
      </c>
      <c r="X32" s="108">
        <f t="shared" si="6"/>
        <v>7025138</v>
      </c>
      <c r="Y32" s="108">
        <f t="shared" si="6"/>
        <v>7665737</v>
      </c>
    </row>
    <row r="33" spans="1:25" ht="31.5" customHeight="1" x14ac:dyDescent="0.2">
      <c r="A33" s="335" t="s">
        <v>446</v>
      </c>
      <c r="B33" s="336"/>
      <c r="C33" s="336"/>
      <c r="D33" s="336"/>
      <c r="E33" s="336"/>
      <c r="F33" s="336"/>
      <c r="G33" s="9">
        <v>26</v>
      </c>
      <c r="H33" s="108">
        <f>H11+H32</f>
        <v>0</v>
      </c>
      <c r="I33" s="108">
        <f t="shared" ref="I33:Y33" si="7">I11+I32</f>
        <v>0</v>
      </c>
      <c r="J33" s="108">
        <f t="shared" si="7"/>
        <v>0</v>
      </c>
      <c r="K33" s="108">
        <f t="shared" si="7"/>
        <v>0</v>
      </c>
      <c r="L33" s="108">
        <f t="shared" si="7"/>
        <v>0</v>
      </c>
      <c r="M33" s="108">
        <f t="shared" si="7"/>
        <v>0</v>
      </c>
      <c r="N33" s="108">
        <f t="shared" si="7"/>
        <v>0</v>
      </c>
      <c r="O33" s="108">
        <f t="shared" si="7"/>
        <v>0</v>
      </c>
      <c r="P33" s="108">
        <f t="shared" si="7"/>
        <v>830229</v>
      </c>
      <c r="Q33" s="108">
        <f t="shared" si="7"/>
        <v>0</v>
      </c>
      <c r="R33" s="108">
        <f t="shared" si="7"/>
        <v>0</v>
      </c>
      <c r="S33" s="108">
        <f t="shared" si="7"/>
        <v>0</v>
      </c>
      <c r="T33" s="108">
        <f t="shared" si="7"/>
        <v>-189630</v>
      </c>
      <c r="U33" s="108">
        <f t="shared" si="7"/>
        <v>0</v>
      </c>
      <c r="V33" s="108">
        <f t="shared" si="7"/>
        <v>46328381</v>
      </c>
      <c r="W33" s="108">
        <f t="shared" si="7"/>
        <v>46968980</v>
      </c>
      <c r="X33" s="108">
        <f t="shared" si="7"/>
        <v>31599145</v>
      </c>
      <c r="Y33" s="108">
        <f t="shared" si="7"/>
        <v>78568125</v>
      </c>
    </row>
    <row r="34" spans="1:25" ht="30.75" customHeight="1" x14ac:dyDescent="0.2">
      <c r="A34" s="337" t="s">
        <v>447</v>
      </c>
      <c r="B34" s="338"/>
      <c r="C34" s="338"/>
      <c r="D34" s="338"/>
      <c r="E34" s="338"/>
      <c r="F34" s="338"/>
      <c r="G34" s="9">
        <v>27</v>
      </c>
      <c r="H34" s="110">
        <f>SUM(H21:H29)</f>
        <v>-976684</v>
      </c>
      <c r="I34" s="110">
        <f t="shared" ref="I34:Y34" si="8">SUM(I21:I29)</f>
        <v>976684</v>
      </c>
      <c r="J34" s="110">
        <f t="shared" si="8"/>
        <v>64414</v>
      </c>
      <c r="K34" s="110">
        <f t="shared" si="8"/>
        <v>-19507</v>
      </c>
      <c r="L34" s="110">
        <f t="shared" si="8"/>
        <v>-19507</v>
      </c>
      <c r="M34" s="110">
        <f t="shared" si="8"/>
        <v>-2002735</v>
      </c>
      <c r="N34" s="110">
        <f t="shared" si="8"/>
        <v>-3295263</v>
      </c>
      <c r="O34" s="110">
        <f t="shared" si="8"/>
        <v>0</v>
      </c>
      <c r="P34" s="110">
        <f t="shared" si="8"/>
        <v>0</v>
      </c>
      <c r="Q34" s="110">
        <f t="shared" si="8"/>
        <v>0</v>
      </c>
      <c r="R34" s="110">
        <f t="shared" si="8"/>
        <v>0</v>
      </c>
      <c r="S34" s="110">
        <f t="shared" si="8"/>
        <v>0</v>
      </c>
      <c r="T34" s="110">
        <f t="shared" si="8"/>
        <v>0</v>
      </c>
      <c r="U34" s="110">
        <f t="shared" si="8"/>
        <v>33271550</v>
      </c>
      <c r="V34" s="110">
        <f t="shared" si="8"/>
        <v>-34555177</v>
      </c>
      <c r="W34" s="110">
        <f t="shared" si="8"/>
        <v>-6517211</v>
      </c>
      <c r="X34" s="110">
        <f t="shared" si="8"/>
        <v>-1545816</v>
      </c>
      <c r="Y34" s="110">
        <f t="shared" si="8"/>
        <v>-8063027</v>
      </c>
    </row>
    <row r="35" spans="1:25" x14ac:dyDescent="0.2">
      <c r="A35" s="333" t="s">
        <v>366</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row>
    <row r="36" spans="1:25" x14ac:dyDescent="0.2">
      <c r="A36" s="331" t="s">
        <v>367</v>
      </c>
      <c r="B36" s="331"/>
      <c r="C36" s="331"/>
      <c r="D36" s="331"/>
      <c r="E36" s="331"/>
      <c r="F36" s="331"/>
      <c r="G36" s="8">
        <v>28</v>
      </c>
      <c r="H36" s="73">
        <v>159471379</v>
      </c>
      <c r="I36" s="73">
        <v>1072189</v>
      </c>
      <c r="J36" s="73">
        <v>9726616</v>
      </c>
      <c r="K36" s="73">
        <v>4507291</v>
      </c>
      <c r="L36" s="73">
        <v>2032193</v>
      </c>
      <c r="M36" s="73">
        <v>65869433</v>
      </c>
      <c r="N36" s="73">
        <v>28566415</v>
      </c>
      <c r="O36" s="73">
        <v>0</v>
      </c>
      <c r="P36" s="73">
        <v>830229</v>
      </c>
      <c r="Q36" s="73">
        <v>0</v>
      </c>
      <c r="R36" s="73">
        <v>0</v>
      </c>
      <c r="S36" s="73">
        <v>0</v>
      </c>
      <c r="T36" s="73">
        <v>-205774</v>
      </c>
      <c r="U36" s="73">
        <v>92084350</v>
      </c>
      <c r="V36" s="73">
        <v>46328381</v>
      </c>
      <c r="W36" s="107">
        <f>H36+I36+J36+K36-L36+M36+N36+O36+P36+Q36+R36+U36+V36+S36+T36</f>
        <v>406218316</v>
      </c>
      <c r="X36" s="73">
        <v>124755316</v>
      </c>
      <c r="Y36" s="107">
        <f t="shared" ref="Y36:Y38" si="9">W36+X36</f>
        <v>530973632</v>
      </c>
    </row>
    <row r="37" spans="1:25" x14ac:dyDescent="0.2">
      <c r="A37" s="314" t="s">
        <v>368</v>
      </c>
      <c r="B37" s="314"/>
      <c r="C37" s="314"/>
      <c r="D37" s="314"/>
      <c r="E37" s="314"/>
      <c r="F37" s="314"/>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107">
        <f>H37+I37+J37+K37-L37+M37+N37+O37+P37+Q37+R37+U37+V37</f>
        <v>0</v>
      </c>
      <c r="X37" s="73">
        <v>0</v>
      </c>
      <c r="Y37" s="107">
        <f t="shared" si="9"/>
        <v>0</v>
      </c>
    </row>
    <row r="38" spans="1:25" x14ac:dyDescent="0.2">
      <c r="A38" s="314" t="s">
        <v>369</v>
      </c>
      <c r="B38" s="314"/>
      <c r="C38" s="314"/>
      <c r="D38" s="314"/>
      <c r="E38" s="314"/>
      <c r="F38" s="314"/>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107">
        <f>H38+I38+J38+K38-L38+M38+N38+O38+P38+Q38+R38+U38+V38</f>
        <v>0</v>
      </c>
      <c r="X38" s="73">
        <v>0</v>
      </c>
      <c r="Y38" s="107">
        <f t="shared" si="9"/>
        <v>0</v>
      </c>
    </row>
    <row r="39" spans="1:25" ht="25.5" customHeight="1" x14ac:dyDescent="0.2">
      <c r="A39" s="315" t="s">
        <v>448</v>
      </c>
      <c r="B39" s="315"/>
      <c r="C39" s="315"/>
      <c r="D39" s="315"/>
      <c r="E39" s="315"/>
      <c r="F39" s="315"/>
      <c r="G39" s="9">
        <v>31</v>
      </c>
      <c r="H39" s="108">
        <f>H36+H37+H38</f>
        <v>159471379</v>
      </c>
      <c r="I39" s="108">
        <f t="shared" ref="I39:Y39" si="10">I36+I37+I38</f>
        <v>1072189</v>
      </c>
      <c r="J39" s="108">
        <f t="shared" si="10"/>
        <v>9726616</v>
      </c>
      <c r="K39" s="108">
        <f t="shared" si="10"/>
        <v>4507291</v>
      </c>
      <c r="L39" s="108">
        <f t="shared" si="10"/>
        <v>2032193</v>
      </c>
      <c r="M39" s="108">
        <f t="shared" si="10"/>
        <v>65869433</v>
      </c>
      <c r="N39" s="108">
        <f t="shared" si="10"/>
        <v>28566415</v>
      </c>
      <c r="O39" s="108">
        <f t="shared" si="10"/>
        <v>0</v>
      </c>
      <c r="P39" s="108">
        <f t="shared" si="10"/>
        <v>830229</v>
      </c>
      <c r="Q39" s="108">
        <f t="shared" si="10"/>
        <v>0</v>
      </c>
      <c r="R39" s="108">
        <f t="shared" si="10"/>
        <v>0</v>
      </c>
      <c r="S39" s="108">
        <f t="shared" si="10"/>
        <v>0</v>
      </c>
      <c r="T39" s="108">
        <f t="shared" si="10"/>
        <v>-205774</v>
      </c>
      <c r="U39" s="108">
        <f t="shared" si="10"/>
        <v>92084350</v>
      </c>
      <c r="V39" s="108">
        <f t="shared" si="10"/>
        <v>46328381</v>
      </c>
      <c r="W39" s="108">
        <f t="shared" si="10"/>
        <v>406218316</v>
      </c>
      <c r="X39" s="108">
        <f t="shared" si="10"/>
        <v>124755316</v>
      </c>
      <c r="Y39" s="108">
        <f t="shared" si="10"/>
        <v>530973632</v>
      </c>
    </row>
    <row r="40" spans="1:25" x14ac:dyDescent="0.2">
      <c r="A40" s="314" t="s">
        <v>370</v>
      </c>
      <c r="B40" s="314"/>
      <c r="C40" s="314"/>
      <c r="D40" s="314"/>
      <c r="E40" s="314"/>
      <c r="F40" s="314"/>
      <c r="G40" s="8">
        <v>32</v>
      </c>
      <c r="H40" s="109">
        <v>0</v>
      </c>
      <c r="I40" s="109">
        <v>0</v>
      </c>
      <c r="J40" s="109">
        <v>0</v>
      </c>
      <c r="K40" s="109">
        <v>0</v>
      </c>
      <c r="L40" s="109">
        <v>0</v>
      </c>
      <c r="M40" s="109">
        <v>0</v>
      </c>
      <c r="N40" s="109">
        <v>0</v>
      </c>
      <c r="O40" s="109">
        <v>0</v>
      </c>
      <c r="P40" s="109">
        <v>0</v>
      </c>
      <c r="Q40" s="109">
        <v>0</v>
      </c>
      <c r="R40" s="109">
        <v>0</v>
      </c>
      <c r="S40" s="109">
        <v>0</v>
      </c>
      <c r="T40" s="109">
        <v>0</v>
      </c>
      <c r="U40" s="109">
        <v>0</v>
      </c>
      <c r="V40" s="73">
        <v>102600368</v>
      </c>
      <c r="W40" s="107">
        <f t="shared" ref="W40:W58" si="11">H40+I40+J40+K40-L40+M40+N40+O40+P40+Q40+R40+U40+V40+S40+T40</f>
        <v>102600368</v>
      </c>
      <c r="X40" s="73">
        <v>61752879</v>
      </c>
      <c r="Y40" s="107">
        <f t="shared" ref="Y40:Y58" si="12">W40+X40</f>
        <v>164353247</v>
      </c>
    </row>
    <row r="41" spans="1:25" x14ac:dyDescent="0.2">
      <c r="A41" s="314" t="s">
        <v>371</v>
      </c>
      <c r="B41" s="314"/>
      <c r="C41" s="314"/>
      <c r="D41" s="314"/>
      <c r="E41" s="314"/>
      <c r="F41" s="314"/>
      <c r="G41" s="8">
        <v>33</v>
      </c>
      <c r="H41" s="109">
        <v>0</v>
      </c>
      <c r="I41" s="109">
        <v>0</v>
      </c>
      <c r="J41" s="109">
        <v>0</v>
      </c>
      <c r="K41" s="109">
        <v>0</v>
      </c>
      <c r="L41" s="109">
        <v>0</v>
      </c>
      <c r="M41" s="109">
        <v>0</v>
      </c>
      <c r="N41" s="73">
        <v>0</v>
      </c>
      <c r="O41" s="109">
        <v>0</v>
      </c>
      <c r="P41" s="109">
        <v>0</v>
      </c>
      <c r="Q41" s="109">
        <v>0</v>
      </c>
      <c r="R41" s="109">
        <v>0</v>
      </c>
      <c r="S41" s="109">
        <v>0</v>
      </c>
      <c r="T41" s="109">
        <v>251543</v>
      </c>
      <c r="U41" s="109">
        <v>0</v>
      </c>
      <c r="V41" s="109">
        <v>0</v>
      </c>
      <c r="W41" s="107">
        <f t="shared" si="11"/>
        <v>251543</v>
      </c>
      <c r="X41" s="73">
        <v>186332</v>
      </c>
      <c r="Y41" s="107">
        <f t="shared" si="12"/>
        <v>437875</v>
      </c>
    </row>
    <row r="42" spans="1:25" ht="27" customHeight="1" x14ac:dyDescent="0.2">
      <c r="A42" s="314" t="s">
        <v>372</v>
      </c>
      <c r="B42" s="314"/>
      <c r="C42" s="314"/>
      <c r="D42" s="314"/>
      <c r="E42" s="314"/>
      <c r="F42" s="314"/>
      <c r="G42" s="8">
        <v>34</v>
      </c>
      <c r="H42" s="109">
        <v>0</v>
      </c>
      <c r="I42" s="109">
        <v>0</v>
      </c>
      <c r="J42" s="109">
        <v>0</v>
      </c>
      <c r="K42" s="109">
        <v>0</v>
      </c>
      <c r="L42" s="109">
        <v>0</v>
      </c>
      <c r="M42" s="109">
        <v>0</v>
      </c>
      <c r="N42" s="109">
        <v>0</v>
      </c>
      <c r="O42" s="73">
        <v>0</v>
      </c>
      <c r="P42" s="109">
        <v>0</v>
      </c>
      <c r="Q42" s="109">
        <v>0</v>
      </c>
      <c r="R42" s="109">
        <v>0</v>
      </c>
      <c r="S42" s="109">
        <v>0</v>
      </c>
      <c r="T42" s="109">
        <v>0</v>
      </c>
      <c r="U42" s="73">
        <v>0</v>
      </c>
      <c r="V42" s="73">
        <v>0</v>
      </c>
      <c r="W42" s="107">
        <f t="shared" si="11"/>
        <v>0</v>
      </c>
      <c r="X42" s="73">
        <v>0</v>
      </c>
      <c r="Y42" s="107">
        <f t="shared" si="12"/>
        <v>0</v>
      </c>
    </row>
    <row r="43" spans="1:25" ht="20.25" customHeight="1" x14ac:dyDescent="0.2">
      <c r="A43" s="314" t="s">
        <v>436</v>
      </c>
      <c r="B43" s="314"/>
      <c r="C43" s="314"/>
      <c r="D43" s="314"/>
      <c r="E43" s="314"/>
      <c r="F43" s="314"/>
      <c r="G43" s="8">
        <v>35</v>
      </c>
      <c r="H43" s="109">
        <v>0</v>
      </c>
      <c r="I43" s="109">
        <v>0</v>
      </c>
      <c r="J43" s="109">
        <v>0</v>
      </c>
      <c r="K43" s="109">
        <v>0</v>
      </c>
      <c r="L43" s="109">
        <v>0</v>
      </c>
      <c r="M43" s="109">
        <v>0</v>
      </c>
      <c r="N43" s="109">
        <v>0</v>
      </c>
      <c r="O43" s="109">
        <v>0</v>
      </c>
      <c r="P43" s="73">
        <v>0</v>
      </c>
      <c r="Q43" s="109">
        <v>0</v>
      </c>
      <c r="R43" s="109">
        <v>0</v>
      </c>
      <c r="S43" s="109">
        <v>0</v>
      </c>
      <c r="T43" s="109">
        <v>0</v>
      </c>
      <c r="U43" s="73">
        <v>0</v>
      </c>
      <c r="V43" s="73">
        <v>0</v>
      </c>
      <c r="W43" s="107">
        <f t="shared" si="11"/>
        <v>0</v>
      </c>
      <c r="X43" s="73"/>
      <c r="Y43" s="107">
        <f t="shared" si="12"/>
        <v>0</v>
      </c>
    </row>
    <row r="44" spans="1:25" ht="21" customHeight="1" x14ac:dyDescent="0.2">
      <c r="A44" s="314" t="s">
        <v>373</v>
      </c>
      <c r="B44" s="314"/>
      <c r="C44" s="314"/>
      <c r="D44" s="314"/>
      <c r="E44" s="314"/>
      <c r="F44" s="314"/>
      <c r="G44" s="8">
        <v>36</v>
      </c>
      <c r="H44" s="109">
        <v>0</v>
      </c>
      <c r="I44" s="109">
        <v>0</v>
      </c>
      <c r="J44" s="109">
        <v>0</v>
      </c>
      <c r="K44" s="109">
        <v>0</v>
      </c>
      <c r="L44" s="109">
        <v>0</v>
      </c>
      <c r="M44" s="109">
        <v>0</v>
      </c>
      <c r="N44" s="109">
        <v>0</v>
      </c>
      <c r="O44" s="109">
        <v>0</v>
      </c>
      <c r="P44" s="109">
        <v>0</v>
      </c>
      <c r="Q44" s="73">
        <v>0</v>
      </c>
      <c r="R44" s="109">
        <v>0</v>
      </c>
      <c r="S44" s="109">
        <v>0</v>
      </c>
      <c r="T44" s="109">
        <v>0</v>
      </c>
      <c r="U44" s="73">
        <v>0</v>
      </c>
      <c r="V44" s="73">
        <v>0</v>
      </c>
      <c r="W44" s="107">
        <f t="shared" si="11"/>
        <v>0</v>
      </c>
      <c r="X44" s="73">
        <v>0</v>
      </c>
      <c r="Y44" s="107">
        <f t="shared" si="12"/>
        <v>0</v>
      </c>
    </row>
    <row r="45" spans="1:25" ht="29.25" customHeight="1" x14ac:dyDescent="0.2">
      <c r="A45" s="314" t="s">
        <v>374</v>
      </c>
      <c r="B45" s="314"/>
      <c r="C45" s="314"/>
      <c r="D45" s="314"/>
      <c r="E45" s="314"/>
      <c r="F45" s="314"/>
      <c r="G45" s="8">
        <v>37</v>
      </c>
      <c r="H45" s="109">
        <v>0</v>
      </c>
      <c r="I45" s="109">
        <v>0</v>
      </c>
      <c r="J45" s="109">
        <v>0</v>
      </c>
      <c r="K45" s="109">
        <v>0</v>
      </c>
      <c r="L45" s="109">
        <v>0</v>
      </c>
      <c r="M45" s="109">
        <v>0</v>
      </c>
      <c r="N45" s="109">
        <v>0</v>
      </c>
      <c r="O45" s="109">
        <v>0</v>
      </c>
      <c r="P45" s="109">
        <v>0</v>
      </c>
      <c r="Q45" s="109">
        <v>0</v>
      </c>
      <c r="R45" s="73">
        <v>0</v>
      </c>
      <c r="S45" s="73">
        <v>0</v>
      </c>
      <c r="T45" s="73">
        <v>0</v>
      </c>
      <c r="U45" s="73">
        <v>0</v>
      </c>
      <c r="V45" s="73">
        <v>0</v>
      </c>
      <c r="W45" s="107">
        <f t="shared" si="11"/>
        <v>0</v>
      </c>
      <c r="X45" s="73">
        <v>0</v>
      </c>
      <c r="Y45" s="107">
        <f t="shared" si="12"/>
        <v>0</v>
      </c>
    </row>
    <row r="46" spans="1:25" ht="21" customHeight="1" x14ac:dyDescent="0.2">
      <c r="A46" s="314" t="s">
        <v>375</v>
      </c>
      <c r="B46" s="314"/>
      <c r="C46" s="314"/>
      <c r="D46" s="314"/>
      <c r="E46" s="314"/>
      <c r="F46" s="314"/>
      <c r="G46" s="8">
        <v>38</v>
      </c>
      <c r="H46" s="109">
        <v>0</v>
      </c>
      <c r="I46" s="109">
        <v>0</v>
      </c>
      <c r="J46" s="109">
        <v>0</v>
      </c>
      <c r="K46" s="109">
        <v>0</v>
      </c>
      <c r="L46" s="109">
        <v>0</v>
      </c>
      <c r="M46" s="109">
        <v>0</v>
      </c>
      <c r="N46" s="73">
        <v>0</v>
      </c>
      <c r="O46" s="73">
        <v>0</v>
      </c>
      <c r="P46" s="73">
        <v>0</v>
      </c>
      <c r="Q46" s="73">
        <v>0</v>
      </c>
      <c r="R46" s="73">
        <v>0</v>
      </c>
      <c r="S46" s="73">
        <v>0</v>
      </c>
      <c r="T46" s="73">
        <v>0</v>
      </c>
      <c r="U46" s="73">
        <v>0</v>
      </c>
      <c r="V46" s="73">
        <v>0</v>
      </c>
      <c r="W46" s="107">
        <f t="shared" si="11"/>
        <v>0</v>
      </c>
      <c r="X46" s="73">
        <v>0</v>
      </c>
      <c r="Y46" s="107">
        <f t="shared" si="12"/>
        <v>0</v>
      </c>
    </row>
    <row r="47" spans="1:25" x14ac:dyDescent="0.2">
      <c r="A47" s="314" t="s">
        <v>376</v>
      </c>
      <c r="B47" s="314"/>
      <c r="C47" s="314"/>
      <c r="D47" s="314"/>
      <c r="E47" s="314"/>
      <c r="F47" s="314"/>
      <c r="G47" s="8">
        <v>39</v>
      </c>
      <c r="H47" s="109">
        <v>0</v>
      </c>
      <c r="I47" s="109">
        <v>0</v>
      </c>
      <c r="J47" s="109">
        <v>0</v>
      </c>
      <c r="K47" s="109">
        <v>0</v>
      </c>
      <c r="L47" s="109">
        <v>0</v>
      </c>
      <c r="M47" s="109">
        <v>0</v>
      </c>
      <c r="N47" s="73">
        <v>0</v>
      </c>
      <c r="O47" s="73">
        <v>0</v>
      </c>
      <c r="P47" s="73">
        <v>0</v>
      </c>
      <c r="Q47" s="73">
        <v>0</v>
      </c>
      <c r="R47" s="73">
        <v>0</v>
      </c>
      <c r="S47" s="73">
        <v>0</v>
      </c>
      <c r="T47" s="73">
        <v>0</v>
      </c>
      <c r="U47" s="73">
        <v>0</v>
      </c>
      <c r="V47" s="73">
        <v>0</v>
      </c>
      <c r="W47" s="107">
        <f t="shared" si="11"/>
        <v>0</v>
      </c>
      <c r="X47" s="73">
        <v>0</v>
      </c>
      <c r="Y47" s="107">
        <f t="shared" si="12"/>
        <v>0</v>
      </c>
    </row>
    <row r="48" spans="1:25" x14ac:dyDescent="0.2">
      <c r="A48" s="314" t="s">
        <v>377</v>
      </c>
      <c r="B48" s="314"/>
      <c r="C48" s="314"/>
      <c r="D48" s="314"/>
      <c r="E48" s="314"/>
      <c r="F48" s="314"/>
      <c r="G48" s="8">
        <v>40</v>
      </c>
      <c r="H48" s="73">
        <v>0</v>
      </c>
      <c r="I48" s="73">
        <v>0</v>
      </c>
      <c r="J48" s="73">
        <v>0</v>
      </c>
      <c r="K48" s="73">
        <v>0</v>
      </c>
      <c r="L48" s="73">
        <v>0</v>
      </c>
      <c r="M48" s="73">
        <v>0</v>
      </c>
      <c r="N48" s="73">
        <v>0</v>
      </c>
      <c r="O48" s="73">
        <v>0</v>
      </c>
      <c r="P48" s="73">
        <v>0</v>
      </c>
      <c r="Q48" s="73">
        <v>0</v>
      </c>
      <c r="R48" s="73">
        <v>0</v>
      </c>
      <c r="S48" s="73">
        <v>0</v>
      </c>
      <c r="T48" s="73">
        <v>0</v>
      </c>
      <c r="U48" s="73">
        <v>0</v>
      </c>
      <c r="V48" s="73">
        <v>0</v>
      </c>
      <c r="W48" s="107">
        <f t="shared" si="11"/>
        <v>0</v>
      </c>
      <c r="X48" s="73">
        <v>0</v>
      </c>
      <c r="Y48" s="107">
        <f t="shared" si="12"/>
        <v>0</v>
      </c>
    </row>
    <row r="49" spans="1:25" x14ac:dyDescent="0.2">
      <c r="A49" s="314" t="s">
        <v>449</v>
      </c>
      <c r="B49" s="314"/>
      <c r="C49" s="314"/>
      <c r="D49" s="314"/>
      <c r="E49" s="314"/>
      <c r="F49" s="314"/>
      <c r="G49" s="8">
        <v>41</v>
      </c>
      <c r="H49" s="109">
        <v>0</v>
      </c>
      <c r="I49" s="109">
        <v>0</v>
      </c>
      <c r="J49" s="109">
        <v>0</v>
      </c>
      <c r="K49" s="109">
        <v>0</v>
      </c>
      <c r="L49" s="109">
        <v>0</v>
      </c>
      <c r="M49" s="109">
        <v>0</v>
      </c>
      <c r="N49" s="73">
        <v>0</v>
      </c>
      <c r="O49" s="73">
        <v>0</v>
      </c>
      <c r="P49" s="73">
        <v>0</v>
      </c>
      <c r="Q49" s="73">
        <v>0</v>
      </c>
      <c r="R49" s="73">
        <v>0</v>
      </c>
      <c r="S49" s="73">
        <v>0</v>
      </c>
      <c r="T49" s="73">
        <v>0</v>
      </c>
      <c r="U49" s="73">
        <v>0</v>
      </c>
      <c r="V49" s="73">
        <v>0</v>
      </c>
      <c r="W49" s="107">
        <f t="shared" si="11"/>
        <v>0</v>
      </c>
      <c r="X49" s="73">
        <v>0</v>
      </c>
      <c r="Y49" s="107">
        <f t="shared" si="12"/>
        <v>0</v>
      </c>
    </row>
    <row r="50" spans="1:25" ht="32.25" customHeight="1" x14ac:dyDescent="0.2">
      <c r="A50" s="314" t="s">
        <v>450</v>
      </c>
      <c r="B50" s="314"/>
      <c r="C50" s="314"/>
      <c r="D50" s="314"/>
      <c r="E50" s="314"/>
      <c r="F50" s="314"/>
      <c r="G50" s="8">
        <v>42</v>
      </c>
      <c r="H50" s="73">
        <v>0</v>
      </c>
      <c r="I50" s="73">
        <v>0</v>
      </c>
      <c r="J50" s="73">
        <v>0</v>
      </c>
      <c r="K50" s="73">
        <v>0</v>
      </c>
      <c r="L50" s="73">
        <v>0</v>
      </c>
      <c r="M50" s="73">
        <v>0</v>
      </c>
      <c r="N50" s="73">
        <v>0</v>
      </c>
      <c r="O50" s="73">
        <v>0</v>
      </c>
      <c r="P50" s="73">
        <v>0</v>
      </c>
      <c r="Q50" s="73">
        <v>0</v>
      </c>
      <c r="R50" s="73">
        <v>0</v>
      </c>
      <c r="S50" s="73">
        <v>0</v>
      </c>
      <c r="T50" s="73">
        <v>0</v>
      </c>
      <c r="U50" s="73">
        <v>0</v>
      </c>
      <c r="V50" s="73">
        <v>0</v>
      </c>
      <c r="W50" s="107">
        <f t="shared" si="11"/>
        <v>0</v>
      </c>
      <c r="X50" s="73">
        <v>0</v>
      </c>
      <c r="Y50" s="107">
        <f t="shared" si="12"/>
        <v>0</v>
      </c>
    </row>
    <row r="51" spans="1:25" ht="26.25" customHeight="1" x14ac:dyDescent="0.2">
      <c r="A51" s="314" t="s">
        <v>437</v>
      </c>
      <c r="B51" s="314"/>
      <c r="C51" s="314"/>
      <c r="D51" s="314"/>
      <c r="E51" s="314"/>
      <c r="F51" s="314"/>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107">
        <f t="shared" si="11"/>
        <v>0</v>
      </c>
      <c r="X51" s="73">
        <v>0</v>
      </c>
      <c r="Y51" s="107">
        <f t="shared" si="12"/>
        <v>0</v>
      </c>
    </row>
    <row r="52" spans="1:25" ht="22.5" customHeight="1" x14ac:dyDescent="0.2">
      <c r="A52" s="314" t="s">
        <v>451</v>
      </c>
      <c r="B52" s="314"/>
      <c r="C52" s="314"/>
      <c r="D52" s="314"/>
      <c r="E52" s="314"/>
      <c r="F52" s="314"/>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107">
        <f t="shared" si="11"/>
        <v>0</v>
      </c>
      <c r="X52" s="73">
        <v>0</v>
      </c>
      <c r="Y52" s="107">
        <f t="shared" si="12"/>
        <v>0</v>
      </c>
    </row>
    <row r="53" spans="1:25" x14ac:dyDescent="0.2">
      <c r="A53" s="314" t="s">
        <v>452</v>
      </c>
      <c r="B53" s="314"/>
      <c r="C53" s="314"/>
      <c r="D53" s="314"/>
      <c r="E53" s="314"/>
      <c r="F53" s="314"/>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107">
        <f t="shared" si="11"/>
        <v>0</v>
      </c>
      <c r="X53" s="73">
        <v>0</v>
      </c>
      <c r="Y53" s="107">
        <f t="shared" si="12"/>
        <v>0</v>
      </c>
    </row>
    <row r="54" spans="1:25" x14ac:dyDescent="0.2">
      <c r="A54" s="314" t="s">
        <v>439</v>
      </c>
      <c r="B54" s="314"/>
      <c r="C54" s="314"/>
      <c r="D54" s="314"/>
      <c r="E54" s="314"/>
      <c r="F54" s="314"/>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107">
        <f t="shared" si="11"/>
        <v>0</v>
      </c>
      <c r="X54" s="73">
        <v>0</v>
      </c>
      <c r="Y54" s="107">
        <f t="shared" si="12"/>
        <v>0</v>
      </c>
    </row>
    <row r="55" spans="1:25" x14ac:dyDescent="0.2">
      <c r="A55" s="314" t="s">
        <v>440</v>
      </c>
      <c r="B55" s="314"/>
      <c r="C55" s="314"/>
      <c r="D55" s="314"/>
      <c r="E55" s="314"/>
      <c r="F55" s="314"/>
      <c r="G55" s="8">
        <v>47</v>
      </c>
      <c r="H55" s="73">
        <v>0</v>
      </c>
      <c r="I55" s="73">
        <v>0</v>
      </c>
      <c r="J55" s="73">
        <v>0</v>
      </c>
      <c r="K55" s="73">
        <v>0</v>
      </c>
      <c r="L55" s="73">
        <v>0</v>
      </c>
      <c r="M55" s="73">
        <v>0</v>
      </c>
      <c r="N55" s="73">
        <v>0</v>
      </c>
      <c r="O55" s="73">
        <v>0</v>
      </c>
      <c r="P55" s="73">
        <v>0</v>
      </c>
      <c r="Q55" s="73">
        <v>0</v>
      </c>
      <c r="R55" s="73">
        <v>0</v>
      </c>
      <c r="S55" s="73">
        <v>0</v>
      </c>
      <c r="T55" s="73">
        <v>0</v>
      </c>
      <c r="U55" s="73">
        <v>-6365968</v>
      </c>
      <c r="V55" s="73">
        <v>0</v>
      </c>
      <c r="W55" s="107">
        <f t="shared" si="11"/>
        <v>-6365968</v>
      </c>
      <c r="X55" s="73">
        <v>-8457852</v>
      </c>
      <c r="Y55" s="107">
        <f t="shared" si="12"/>
        <v>-14823820</v>
      </c>
    </row>
    <row r="56" spans="1:25" x14ac:dyDescent="0.2">
      <c r="A56" s="314" t="s">
        <v>441</v>
      </c>
      <c r="B56" s="314"/>
      <c r="C56" s="314"/>
      <c r="D56" s="314"/>
      <c r="E56" s="314"/>
      <c r="F56" s="314"/>
      <c r="G56" s="8">
        <v>48</v>
      </c>
      <c r="H56" s="73">
        <v>0</v>
      </c>
      <c r="I56" s="73">
        <v>987</v>
      </c>
      <c r="J56" s="73">
        <v>412701</v>
      </c>
      <c r="K56" s="73">
        <v>1491259</v>
      </c>
      <c r="L56" s="73">
        <v>-33643</v>
      </c>
      <c r="M56" s="73">
        <v>1373900</v>
      </c>
      <c r="N56" s="73">
        <v>-2218150</v>
      </c>
      <c r="O56" s="73">
        <v>0</v>
      </c>
      <c r="P56" s="73">
        <v>0</v>
      </c>
      <c r="Q56" s="73">
        <v>0</v>
      </c>
      <c r="R56" s="73">
        <v>0</v>
      </c>
      <c r="S56" s="73">
        <v>0</v>
      </c>
      <c r="T56" s="73">
        <v>-118928</v>
      </c>
      <c r="U56" s="73">
        <v>-6304649</v>
      </c>
      <c r="V56" s="73">
        <v>0</v>
      </c>
      <c r="W56" s="107">
        <f t="shared" si="11"/>
        <v>-5329237</v>
      </c>
      <c r="X56" s="73">
        <v>-25558575</v>
      </c>
      <c r="Y56" s="107">
        <f t="shared" si="12"/>
        <v>-30887812</v>
      </c>
    </row>
    <row r="57" spans="1:25" ht="23.25" customHeight="1" x14ac:dyDescent="0.2">
      <c r="A57" s="314" t="s">
        <v>453</v>
      </c>
      <c r="B57" s="314"/>
      <c r="C57" s="314"/>
      <c r="D57" s="314"/>
      <c r="E57" s="314"/>
      <c r="F57" s="314"/>
      <c r="G57" s="8">
        <v>49</v>
      </c>
      <c r="H57" s="73">
        <v>0</v>
      </c>
      <c r="I57" s="73">
        <v>0</v>
      </c>
      <c r="J57" s="73">
        <v>433269</v>
      </c>
      <c r="K57" s="73">
        <v>0</v>
      </c>
      <c r="L57" s="73">
        <v>0</v>
      </c>
      <c r="M57" s="73">
        <v>0</v>
      </c>
      <c r="N57" s="73">
        <v>2329636</v>
      </c>
      <c r="O57" s="73">
        <v>0</v>
      </c>
      <c r="P57" s="73">
        <v>0</v>
      </c>
      <c r="Q57" s="73">
        <v>0</v>
      </c>
      <c r="R57" s="73">
        <v>0</v>
      </c>
      <c r="S57" s="73">
        <v>0</v>
      </c>
      <c r="T57" s="73">
        <v>0</v>
      </c>
      <c r="U57" s="73">
        <v>43565476</v>
      </c>
      <c r="V57" s="73">
        <v>-46328381</v>
      </c>
      <c r="W57" s="107">
        <f t="shared" si="11"/>
        <v>0</v>
      </c>
      <c r="X57" s="73">
        <v>0</v>
      </c>
      <c r="Y57" s="107">
        <f t="shared" si="12"/>
        <v>0</v>
      </c>
    </row>
    <row r="58" spans="1:25" ht="23.25" customHeight="1" x14ac:dyDescent="0.2">
      <c r="A58" s="314" t="s">
        <v>443</v>
      </c>
      <c r="B58" s="314"/>
      <c r="C58" s="314"/>
      <c r="D58" s="314"/>
      <c r="E58" s="314"/>
      <c r="F58" s="314"/>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107">
        <f t="shared" si="11"/>
        <v>0</v>
      </c>
      <c r="X58" s="73">
        <v>0</v>
      </c>
      <c r="Y58" s="107">
        <f t="shared" si="12"/>
        <v>0</v>
      </c>
    </row>
    <row r="59" spans="1:25" ht="24" customHeight="1" x14ac:dyDescent="0.2">
      <c r="A59" s="332" t="s">
        <v>454</v>
      </c>
      <c r="B59" s="332"/>
      <c r="C59" s="332"/>
      <c r="D59" s="332"/>
      <c r="E59" s="332"/>
      <c r="F59" s="332"/>
      <c r="G59" s="10">
        <v>51</v>
      </c>
      <c r="H59" s="110">
        <f t="shared" ref="H59:T59" si="13">SUM(H39:H58)</f>
        <v>159471379</v>
      </c>
      <c r="I59" s="110">
        <f t="shared" si="13"/>
        <v>1073176</v>
      </c>
      <c r="J59" s="110">
        <f t="shared" si="13"/>
        <v>10572586</v>
      </c>
      <c r="K59" s="110">
        <f t="shared" si="13"/>
        <v>5998550</v>
      </c>
      <c r="L59" s="110">
        <f t="shared" si="13"/>
        <v>1998550</v>
      </c>
      <c r="M59" s="110">
        <f t="shared" si="13"/>
        <v>67243333</v>
      </c>
      <c r="N59" s="110">
        <f t="shared" si="13"/>
        <v>28677901</v>
      </c>
      <c r="O59" s="110">
        <f t="shared" si="13"/>
        <v>0</v>
      </c>
      <c r="P59" s="110">
        <f t="shared" si="13"/>
        <v>830229</v>
      </c>
      <c r="Q59" s="110">
        <f t="shared" si="13"/>
        <v>0</v>
      </c>
      <c r="R59" s="110">
        <f t="shared" si="13"/>
        <v>0</v>
      </c>
      <c r="S59" s="110">
        <f t="shared" si="13"/>
        <v>0</v>
      </c>
      <c r="T59" s="110">
        <f t="shared" si="13"/>
        <v>-73159</v>
      </c>
      <c r="U59" s="110">
        <f>SUM(U39:U58)</f>
        <v>122979209</v>
      </c>
      <c r="V59" s="110">
        <f>SUM(V39:V58)</f>
        <v>102600368</v>
      </c>
      <c r="W59" s="110">
        <f>SUM(W39:W58)</f>
        <v>497375022</v>
      </c>
      <c r="X59" s="110">
        <f>SUM(X39:X58)</f>
        <v>152678100</v>
      </c>
      <c r="Y59" s="110">
        <f>SUM(Y39:Y58)</f>
        <v>650053122</v>
      </c>
    </row>
    <row r="60" spans="1:25" x14ac:dyDescent="0.2">
      <c r="A60" s="333" t="s">
        <v>378</v>
      </c>
      <c r="B60" s="334"/>
      <c r="C60" s="334"/>
      <c r="D60" s="334"/>
      <c r="E60" s="334"/>
      <c r="F60" s="334"/>
      <c r="G60" s="334"/>
      <c r="H60" s="334"/>
      <c r="I60" s="334"/>
      <c r="J60" s="334"/>
      <c r="K60" s="334"/>
      <c r="L60" s="334"/>
      <c r="M60" s="334"/>
      <c r="N60" s="334"/>
      <c r="O60" s="334"/>
      <c r="P60" s="334"/>
      <c r="Q60" s="334"/>
      <c r="R60" s="334"/>
      <c r="S60" s="334"/>
      <c r="T60" s="334"/>
      <c r="U60" s="334"/>
      <c r="V60" s="334"/>
      <c r="W60" s="334"/>
      <c r="X60" s="334"/>
      <c r="Y60" s="334"/>
    </row>
    <row r="61" spans="1:25" ht="31.5" customHeight="1" x14ac:dyDescent="0.2">
      <c r="A61" s="336" t="s">
        <v>455</v>
      </c>
      <c r="B61" s="336"/>
      <c r="C61" s="336"/>
      <c r="D61" s="336"/>
      <c r="E61" s="336"/>
      <c r="F61" s="336"/>
      <c r="G61" s="9">
        <v>52</v>
      </c>
      <c r="H61" s="108">
        <f t="shared" ref="H61:T61" si="14">SUM(H41:H49)</f>
        <v>0</v>
      </c>
      <c r="I61" s="108">
        <f t="shared" si="14"/>
        <v>0</v>
      </c>
      <c r="J61" s="108">
        <f t="shared" si="14"/>
        <v>0</v>
      </c>
      <c r="K61" s="108">
        <f t="shared" si="14"/>
        <v>0</v>
      </c>
      <c r="L61" s="108">
        <f t="shared" si="14"/>
        <v>0</v>
      </c>
      <c r="M61" s="108">
        <f t="shared" si="14"/>
        <v>0</v>
      </c>
      <c r="N61" s="108">
        <f t="shared" si="14"/>
        <v>0</v>
      </c>
      <c r="O61" s="108">
        <f t="shared" si="14"/>
        <v>0</v>
      </c>
      <c r="P61" s="108">
        <f t="shared" si="14"/>
        <v>0</v>
      </c>
      <c r="Q61" s="108">
        <f t="shared" si="14"/>
        <v>0</v>
      </c>
      <c r="R61" s="108">
        <f t="shared" si="14"/>
        <v>0</v>
      </c>
      <c r="S61" s="108">
        <f t="shared" si="14"/>
        <v>0</v>
      </c>
      <c r="T61" s="108">
        <f t="shared" si="14"/>
        <v>251543</v>
      </c>
      <c r="U61" s="108">
        <f>SUM(U41:U49)</f>
        <v>0</v>
      </c>
      <c r="V61" s="108">
        <f>SUM(V41:V49)</f>
        <v>0</v>
      </c>
      <c r="W61" s="108">
        <f>SUM(W41:W49)</f>
        <v>251543</v>
      </c>
      <c r="X61" s="108">
        <f>SUM(X41:X49)</f>
        <v>186332</v>
      </c>
      <c r="Y61" s="108">
        <f>SUM(Y41:Y49)</f>
        <v>437875</v>
      </c>
    </row>
    <row r="62" spans="1:25" ht="27.75" customHeight="1" x14ac:dyDescent="0.2">
      <c r="A62" s="336" t="s">
        <v>456</v>
      </c>
      <c r="B62" s="336"/>
      <c r="C62" s="336"/>
      <c r="D62" s="336"/>
      <c r="E62" s="336"/>
      <c r="F62" s="336"/>
      <c r="G62" s="9">
        <v>53</v>
      </c>
      <c r="H62" s="108">
        <f t="shared" ref="H62:T62" si="15">H40+H61</f>
        <v>0</v>
      </c>
      <c r="I62" s="108">
        <f t="shared" si="15"/>
        <v>0</v>
      </c>
      <c r="J62" s="108">
        <f t="shared" si="15"/>
        <v>0</v>
      </c>
      <c r="K62" s="108">
        <f t="shared" si="15"/>
        <v>0</v>
      </c>
      <c r="L62" s="108">
        <f t="shared" si="15"/>
        <v>0</v>
      </c>
      <c r="M62" s="108">
        <f t="shared" si="15"/>
        <v>0</v>
      </c>
      <c r="N62" s="108">
        <f t="shared" si="15"/>
        <v>0</v>
      </c>
      <c r="O62" s="108">
        <f t="shared" si="15"/>
        <v>0</v>
      </c>
      <c r="P62" s="108">
        <f t="shared" si="15"/>
        <v>0</v>
      </c>
      <c r="Q62" s="108">
        <f t="shared" si="15"/>
        <v>0</v>
      </c>
      <c r="R62" s="108">
        <f t="shared" si="15"/>
        <v>0</v>
      </c>
      <c r="S62" s="108">
        <f t="shared" si="15"/>
        <v>0</v>
      </c>
      <c r="T62" s="108">
        <f t="shared" si="15"/>
        <v>251543</v>
      </c>
      <c r="U62" s="108">
        <f>U40+U61</f>
        <v>0</v>
      </c>
      <c r="V62" s="108">
        <f>V40+V61</f>
        <v>102600368</v>
      </c>
      <c r="W62" s="108">
        <f>W40+W61</f>
        <v>102851911</v>
      </c>
      <c r="X62" s="108">
        <f>X40+X61</f>
        <v>61939211</v>
      </c>
      <c r="Y62" s="108">
        <f>Y40+Y61</f>
        <v>164791122</v>
      </c>
    </row>
    <row r="63" spans="1:25" ht="29.25" customHeight="1" x14ac:dyDescent="0.2">
      <c r="A63" s="338" t="s">
        <v>457</v>
      </c>
      <c r="B63" s="338"/>
      <c r="C63" s="338"/>
      <c r="D63" s="338"/>
      <c r="E63" s="338"/>
      <c r="F63" s="338"/>
      <c r="G63" s="10">
        <v>54</v>
      </c>
      <c r="H63" s="110">
        <f t="shared" ref="H63:T63" si="16">SUM(H50:H58)</f>
        <v>0</v>
      </c>
      <c r="I63" s="110">
        <f t="shared" si="16"/>
        <v>987</v>
      </c>
      <c r="J63" s="110">
        <f t="shared" si="16"/>
        <v>845970</v>
      </c>
      <c r="K63" s="110">
        <f t="shared" si="16"/>
        <v>1491259</v>
      </c>
      <c r="L63" s="110">
        <f t="shared" si="16"/>
        <v>-33643</v>
      </c>
      <c r="M63" s="110">
        <f t="shared" si="16"/>
        <v>1373900</v>
      </c>
      <c r="N63" s="110">
        <f t="shared" si="16"/>
        <v>111486</v>
      </c>
      <c r="O63" s="110">
        <f t="shared" si="16"/>
        <v>0</v>
      </c>
      <c r="P63" s="110">
        <f t="shared" si="16"/>
        <v>0</v>
      </c>
      <c r="Q63" s="110">
        <f t="shared" si="16"/>
        <v>0</v>
      </c>
      <c r="R63" s="110">
        <f t="shared" si="16"/>
        <v>0</v>
      </c>
      <c r="S63" s="110">
        <f t="shared" si="16"/>
        <v>0</v>
      </c>
      <c r="T63" s="110">
        <f t="shared" si="16"/>
        <v>-118928</v>
      </c>
      <c r="U63" s="110">
        <f>SUM(U50:U58)</f>
        <v>30894859</v>
      </c>
      <c r="V63" s="110">
        <f>SUM(V50:V58)</f>
        <v>-46328381</v>
      </c>
      <c r="W63" s="110">
        <f>SUM(W50:W58)</f>
        <v>-11695205</v>
      </c>
      <c r="X63" s="110">
        <f>SUM(X50:X58)</f>
        <v>-34016427</v>
      </c>
      <c r="Y63" s="110">
        <f>SUM(Y50:Y58)</f>
        <v>-45711632</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61:Y63 H36:Y59 N28 H7:Y26 H29:Y30 H27:M28 O27:Y28"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3"/>
  <sheetViews>
    <sheetView tabSelected="1" topLeftCell="A77" zoomScale="112" zoomScaleNormal="112" workbookViewId="0">
      <selection activeCell="G47" sqref="G47:G55"/>
    </sheetView>
  </sheetViews>
  <sheetFormatPr defaultRowHeight="12.75" x14ac:dyDescent="0.2"/>
  <cols>
    <col min="1" max="1" width="67.28515625" customWidth="1"/>
    <col min="2" max="2" width="15.28515625" customWidth="1"/>
    <col min="3" max="3" width="1.140625" customWidth="1"/>
    <col min="4" max="4" width="17.5703125" bestFit="1" customWidth="1"/>
    <col min="5" max="5" width="1" customWidth="1"/>
    <col min="6" max="6" width="16.85546875" bestFit="1" customWidth="1"/>
    <col min="7" max="7" width="56.85546875" customWidth="1"/>
  </cols>
  <sheetData>
    <row r="1" spans="1:7" x14ac:dyDescent="0.2">
      <c r="A1" s="340" t="s">
        <v>533</v>
      </c>
      <c r="B1" s="341"/>
      <c r="C1" s="341"/>
      <c r="D1" s="341"/>
      <c r="E1" s="341"/>
      <c r="F1" s="341"/>
      <c r="G1" s="341"/>
    </row>
    <row r="2" spans="1:7" x14ac:dyDescent="0.2">
      <c r="A2" s="342"/>
      <c r="B2" s="341"/>
      <c r="C2" s="341"/>
      <c r="D2" s="341"/>
      <c r="E2" s="341"/>
      <c r="F2" s="341"/>
      <c r="G2" s="341"/>
    </row>
    <row r="3" spans="1:7" x14ac:dyDescent="0.2">
      <c r="A3" s="343" t="s">
        <v>534</v>
      </c>
      <c r="B3" s="341"/>
      <c r="C3" s="341"/>
      <c r="D3" s="341"/>
      <c r="E3" s="341"/>
      <c r="F3" s="341"/>
      <c r="G3" s="341"/>
    </row>
    <row r="4" spans="1:7" x14ac:dyDescent="0.2">
      <c r="A4" s="342" t="s">
        <v>535</v>
      </c>
      <c r="B4" s="341"/>
      <c r="C4" s="341"/>
      <c r="D4" s="341"/>
      <c r="E4" s="341"/>
      <c r="F4" s="341"/>
      <c r="G4" s="341"/>
    </row>
    <row r="5" spans="1:7" x14ac:dyDescent="0.2">
      <c r="A5" s="342"/>
      <c r="B5" s="341"/>
      <c r="C5" s="341"/>
      <c r="D5" s="341"/>
      <c r="E5" s="341"/>
      <c r="F5" s="341"/>
      <c r="G5" s="341"/>
    </row>
    <row r="6" spans="1:7" x14ac:dyDescent="0.2">
      <c r="A6" s="343" t="s">
        <v>617</v>
      </c>
      <c r="B6" s="341"/>
      <c r="C6" s="341"/>
      <c r="D6" s="341"/>
      <c r="E6" s="341"/>
      <c r="F6" s="341"/>
      <c r="G6" s="341"/>
    </row>
    <row r="7" spans="1:7" x14ac:dyDescent="0.2">
      <c r="A7" s="344"/>
      <c r="B7" s="341"/>
      <c r="C7" s="341"/>
      <c r="D7" s="341"/>
      <c r="E7" s="341"/>
      <c r="F7" s="341"/>
      <c r="G7" s="341"/>
    </row>
    <row r="8" spans="1:7" x14ac:dyDescent="0.2">
      <c r="A8" s="345" t="s">
        <v>536</v>
      </c>
      <c r="B8" s="341"/>
      <c r="C8" s="341"/>
      <c r="D8" s="341"/>
      <c r="E8" s="341"/>
      <c r="F8" s="341"/>
      <c r="G8" s="341"/>
    </row>
    <row r="9" spans="1:7" x14ac:dyDescent="0.2">
      <c r="A9" s="341"/>
      <c r="B9" s="341"/>
      <c r="C9" s="341"/>
      <c r="D9" s="341"/>
      <c r="E9" s="341"/>
      <c r="F9" s="341"/>
      <c r="G9" s="341"/>
    </row>
    <row r="10" spans="1:7" x14ac:dyDescent="0.2">
      <c r="A10" s="341"/>
      <c r="B10" s="341"/>
      <c r="C10" s="341"/>
      <c r="D10" s="341"/>
      <c r="E10" s="341"/>
      <c r="F10" s="341"/>
      <c r="G10" s="341"/>
    </row>
    <row r="11" spans="1:7" x14ac:dyDescent="0.2">
      <c r="A11" s="341"/>
      <c r="B11" s="341"/>
      <c r="C11" s="341"/>
      <c r="D11" s="341"/>
      <c r="E11" s="341"/>
      <c r="F11" s="341"/>
      <c r="G11" s="341"/>
    </row>
    <row r="12" spans="1:7" x14ac:dyDescent="0.2">
      <c r="A12" s="346" t="s">
        <v>537</v>
      </c>
      <c r="B12" s="347" t="s">
        <v>538</v>
      </c>
      <c r="C12" s="348"/>
      <c r="D12" s="347" t="s">
        <v>539</v>
      </c>
      <c r="E12" s="348"/>
      <c r="F12" s="347" t="s">
        <v>540</v>
      </c>
      <c r="G12" s="348" t="s">
        <v>541</v>
      </c>
    </row>
    <row r="13" spans="1:7" ht="13.5" thickBot="1" x14ac:dyDescent="0.25">
      <c r="A13" s="349" t="s">
        <v>542</v>
      </c>
      <c r="B13" s="350"/>
      <c r="C13" s="351"/>
      <c r="D13" s="350"/>
      <c r="E13" s="351"/>
      <c r="F13" s="350"/>
      <c r="G13" s="351"/>
    </row>
    <row r="14" spans="1:7" x14ac:dyDescent="0.2">
      <c r="A14" s="352"/>
      <c r="B14" s="353"/>
      <c r="C14" s="353"/>
      <c r="D14" s="353"/>
      <c r="E14" s="353"/>
      <c r="F14" s="353"/>
      <c r="G14" s="354"/>
    </row>
    <row r="15" spans="1:7" x14ac:dyDescent="0.2">
      <c r="A15" s="355" t="s">
        <v>543</v>
      </c>
      <c r="B15" s="356">
        <v>28658</v>
      </c>
      <c r="C15" s="353"/>
      <c r="D15" s="356"/>
      <c r="E15" s="353"/>
      <c r="F15" s="357">
        <f>+B15-D15</f>
        <v>28658</v>
      </c>
      <c r="G15" s="358" t="s">
        <v>544</v>
      </c>
    </row>
    <row r="16" spans="1:7" x14ac:dyDescent="0.2">
      <c r="A16" s="355" t="s">
        <v>545</v>
      </c>
      <c r="B16" s="356"/>
      <c r="C16" s="353"/>
      <c r="D16" s="356">
        <v>19107</v>
      </c>
      <c r="E16" s="353"/>
      <c r="F16" s="357">
        <f>+B16-D16</f>
        <v>-19107</v>
      </c>
      <c r="G16" s="358"/>
    </row>
    <row r="17" spans="1:7" x14ac:dyDescent="0.2">
      <c r="A17" s="359" t="s">
        <v>546</v>
      </c>
      <c r="B17" s="360"/>
      <c r="C17" s="360"/>
      <c r="D17" s="361">
        <v>9551</v>
      </c>
      <c r="E17" s="360"/>
      <c r="F17" s="362">
        <f>+B17-D17</f>
        <v>-9551</v>
      </c>
      <c r="G17" s="363"/>
    </row>
    <row r="18" spans="1:7" x14ac:dyDescent="0.2">
      <c r="A18" s="364" t="s">
        <v>547</v>
      </c>
      <c r="B18" s="356">
        <f>SUM(B15:B17)</f>
        <v>28658</v>
      </c>
      <c r="C18" s="353"/>
      <c r="D18" s="356">
        <f>SUM(D15:D17)</f>
        <v>28658</v>
      </c>
      <c r="E18" s="353"/>
      <c r="F18" s="353">
        <f>B18-D18</f>
        <v>0</v>
      </c>
      <c r="G18" s="354"/>
    </row>
    <row r="19" spans="1:7" x14ac:dyDescent="0.2">
      <c r="A19" s="365"/>
      <c r="B19" s="356"/>
      <c r="C19" s="353"/>
      <c r="D19" s="356"/>
      <c r="E19" s="353"/>
      <c r="F19" s="353"/>
      <c r="G19" s="354"/>
    </row>
    <row r="20" spans="1:7" x14ac:dyDescent="0.2">
      <c r="A20" s="366" t="s">
        <v>548</v>
      </c>
      <c r="B20" s="357">
        <v>0</v>
      </c>
      <c r="C20" s="353"/>
      <c r="D20" s="356">
        <v>0</v>
      </c>
      <c r="E20" s="353"/>
      <c r="F20" s="357">
        <f>+B20-D20</f>
        <v>0</v>
      </c>
      <c r="G20" s="367" t="s">
        <v>549</v>
      </c>
    </row>
    <row r="21" spans="1:7" x14ac:dyDescent="0.2">
      <c r="A21" s="366" t="s">
        <v>550</v>
      </c>
      <c r="B21" s="356">
        <v>5691</v>
      </c>
      <c r="C21" s="353"/>
      <c r="D21" s="356">
        <v>0</v>
      </c>
      <c r="E21" s="353"/>
      <c r="F21" s="357">
        <f>+B21-D21</f>
        <v>5691</v>
      </c>
      <c r="G21" s="367"/>
    </row>
    <row r="22" spans="1:7" ht="13.5" thickBot="1" x14ac:dyDescent="0.25">
      <c r="A22" s="351" t="s">
        <v>551</v>
      </c>
      <c r="B22" s="368">
        <v>0</v>
      </c>
      <c r="C22" s="369"/>
      <c r="D22" s="370">
        <v>5691</v>
      </c>
      <c r="E22" s="369"/>
      <c r="F22" s="368">
        <f>+B22-D22</f>
        <v>-5691</v>
      </c>
      <c r="G22" s="371"/>
    </row>
    <row r="23" spans="1:7" x14ac:dyDescent="0.2">
      <c r="A23" s="365" t="s">
        <v>552</v>
      </c>
      <c r="B23" s="356">
        <f>SUM(B20:B22)</f>
        <v>5691</v>
      </c>
      <c r="C23" s="353"/>
      <c r="D23" s="356">
        <f>SUM(D20:D22)</f>
        <v>5691</v>
      </c>
      <c r="E23" s="353"/>
      <c r="F23" s="353">
        <f>B23-D23</f>
        <v>0</v>
      </c>
      <c r="G23" s="354"/>
    </row>
    <row r="24" spans="1:7" x14ac:dyDescent="0.2">
      <c r="A24" s="355"/>
      <c r="B24" s="353"/>
      <c r="C24" s="353"/>
      <c r="D24" s="353"/>
      <c r="E24" s="353"/>
      <c r="F24" s="353"/>
      <c r="G24" s="354"/>
    </row>
    <row r="25" spans="1:7" x14ac:dyDescent="0.2">
      <c r="A25" s="355" t="s">
        <v>553</v>
      </c>
      <c r="B25" s="357">
        <v>263842</v>
      </c>
      <c r="C25" s="357"/>
      <c r="D25" s="372"/>
      <c r="E25" s="357"/>
      <c r="F25" s="357">
        <f>+B25-D25</f>
        <v>263842</v>
      </c>
      <c r="G25" s="367" t="s">
        <v>554</v>
      </c>
    </row>
    <row r="26" spans="1:7" x14ac:dyDescent="0.2">
      <c r="A26" s="355" t="s">
        <v>555</v>
      </c>
      <c r="B26" s="357"/>
      <c r="C26" s="357"/>
      <c r="D26" s="372">
        <v>243141</v>
      </c>
      <c r="E26" s="357"/>
      <c r="F26" s="357">
        <f>+B26-D26</f>
        <v>-243141</v>
      </c>
      <c r="G26" s="367"/>
    </row>
    <row r="27" spans="1:7" x14ac:dyDescent="0.2">
      <c r="A27" s="355" t="s">
        <v>556</v>
      </c>
      <c r="B27" s="357">
        <v>0</v>
      </c>
      <c r="C27" s="357"/>
      <c r="D27" s="372">
        <v>19017</v>
      </c>
      <c r="E27" s="357"/>
      <c r="F27" s="357">
        <f t="shared" ref="F27:F28" si="0">+B27-D27</f>
        <v>-19017</v>
      </c>
      <c r="G27" s="367"/>
    </row>
    <row r="28" spans="1:7" x14ac:dyDescent="0.2">
      <c r="A28" s="355" t="s">
        <v>557</v>
      </c>
      <c r="B28" s="357">
        <v>0</v>
      </c>
      <c r="C28" s="357"/>
      <c r="D28" s="372">
        <v>1684</v>
      </c>
      <c r="E28" s="357"/>
      <c r="F28" s="357">
        <f t="shared" si="0"/>
        <v>-1684</v>
      </c>
      <c r="G28" s="373"/>
    </row>
    <row r="29" spans="1:7" x14ac:dyDescent="0.2">
      <c r="A29" s="364" t="s">
        <v>552</v>
      </c>
      <c r="B29" s="374">
        <f>SUM(B25:B28)</f>
        <v>263842</v>
      </c>
      <c r="C29" s="374"/>
      <c r="D29" s="374">
        <f>SUM(D25:D28)</f>
        <v>263842</v>
      </c>
      <c r="E29" s="374"/>
      <c r="F29" s="374">
        <f t="shared" ref="F29" si="1">SUM(F25:F28)</f>
        <v>0</v>
      </c>
      <c r="G29" s="364"/>
    </row>
    <row r="30" spans="1:7" x14ac:dyDescent="0.2">
      <c r="A30" s="365"/>
      <c r="B30" s="375"/>
      <c r="C30" s="375"/>
      <c r="D30" s="375"/>
      <c r="E30" s="375"/>
      <c r="F30" s="375"/>
      <c r="G30" s="365"/>
    </row>
    <row r="31" spans="1:7" x14ac:dyDescent="0.2">
      <c r="A31" s="355" t="s">
        <v>558</v>
      </c>
      <c r="B31" s="356">
        <v>6830</v>
      </c>
      <c r="C31" s="353"/>
      <c r="D31" s="356">
        <v>0</v>
      </c>
      <c r="E31" s="353"/>
      <c r="F31" s="357">
        <f>+B31-D31</f>
        <v>6830</v>
      </c>
      <c r="G31" s="367" t="s">
        <v>559</v>
      </c>
    </row>
    <row r="32" spans="1:7" x14ac:dyDescent="0.2">
      <c r="A32" s="355" t="s">
        <v>560</v>
      </c>
      <c r="B32" s="356">
        <v>20346</v>
      </c>
      <c r="C32" s="353"/>
      <c r="D32" s="356">
        <v>0</v>
      </c>
      <c r="E32" s="353"/>
      <c r="F32" s="357">
        <f>+B32-D32</f>
        <v>20346</v>
      </c>
      <c r="G32" s="367"/>
    </row>
    <row r="33" spans="1:7" x14ac:dyDescent="0.2">
      <c r="A33" s="359" t="s">
        <v>561</v>
      </c>
      <c r="B33" s="360">
        <v>0</v>
      </c>
      <c r="C33" s="360"/>
      <c r="D33" s="361">
        <v>27176</v>
      </c>
      <c r="E33" s="360"/>
      <c r="F33" s="362">
        <f>+B33-D33</f>
        <v>-27176</v>
      </c>
      <c r="G33" s="373"/>
    </row>
    <row r="34" spans="1:7" x14ac:dyDescent="0.2">
      <c r="A34" s="364" t="s">
        <v>552</v>
      </c>
      <c r="B34" s="356">
        <f>SUM(B31:B33)</f>
        <v>27176</v>
      </c>
      <c r="C34" s="353"/>
      <c r="D34" s="356">
        <f>SUM(D31:D33)</f>
        <v>27176</v>
      </c>
      <c r="E34" s="353"/>
      <c r="F34" s="353">
        <f>B34-D34</f>
        <v>0</v>
      </c>
      <c r="G34" s="354"/>
    </row>
    <row r="35" spans="1:7" x14ac:dyDescent="0.2">
      <c r="A35" s="355"/>
      <c r="B35" s="353"/>
      <c r="C35" s="353"/>
      <c r="D35" s="353"/>
      <c r="E35" s="353"/>
      <c r="F35" s="353"/>
      <c r="G35" s="354"/>
    </row>
    <row r="36" spans="1:7" x14ac:dyDescent="0.2">
      <c r="A36" s="355" t="s">
        <v>562</v>
      </c>
      <c r="B36" s="356">
        <v>57744</v>
      </c>
      <c r="C36" s="353"/>
      <c r="D36" s="356"/>
      <c r="E36" s="353"/>
      <c r="F36" s="357">
        <f>+B36-D36</f>
        <v>57744</v>
      </c>
      <c r="G36" s="358" t="s">
        <v>563</v>
      </c>
    </row>
    <row r="37" spans="1:7" x14ac:dyDescent="0.2">
      <c r="A37" s="355" t="s">
        <v>564</v>
      </c>
      <c r="B37" s="356">
        <v>6053</v>
      </c>
      <c r="C37" s="353"/>
      <c r="D37" s="356"/>
      <c r="E37" s="353"/>
      <c r="F37" s="357">
        <f>+B37-D37</f>
        <v>6053</v>
      </c>
      <c r="G37" s="358"/>
    </row>
    <row r="38" spans="1:7" x14ac:dyDescent="0.2">
      <c r="A38" s="376" t="s">
        <v>565</v>
      </c>
      <c r="B38" s="356">
        <v>0</v>
      </c>
      <c r="C38" s="353"/>
      <c r="D38" s="372">
        <v>49698</v>
      </c>
      <c r="E38" s="353"/>
      <c r="F38" s="377">
        <f>+B38-D38</f>
        <v>-49698</v>
      </c>
      <c r="G38" s="358"/>
    </row>
    <row r="39" spans="1:7" x14ac:dyDescent="0.2">
      <c r="A39" s="376" t="s">
        <v>566</v>
      </c>
      <c r="B39" s="356">
        <v>0</v>
      </c>
      <c r="C39" s="353"/>
      <c r="D39" s="372">
        <v>12973</v>
      </c>
      <c r="E39" s="353"/>
      <c r="F39" s="357">
        <f>+B39-D39</f>
        <v>-12973</v>
      </c>
      <c r="G39" s="358"/>
    </row>
    <row r="40" spans="1:7" ht="36.75" customHeight="1" x14ac:dyDescent="0.2">
      <c r="A40" s="376" t="s">
        <v>567</v>
      </c>
      <c r="B40" s="360">
        <v>0</v>
      </c>
      <c r="C40" s="360"/>
      <c r="D40" s="378">
        <v>1126</v>
      </c>
      <c r="E40" s="360"/>
      <c r="F40" s="379">
        <f>+B40-D40</f>
        <v>-1126</v>
      </c>
      <c r="G40" s="363"/>
    </row>
    <row r="41" spans="1:7" x14ac:dyDescent="0.2">
      <c r="A41" s="364" t="s">
        <v>552</v>
      </c>
      <c r="B41" s="356">
        <f>SUM(B36:B40)</f>
        <v>63797</v>
      </c>
      <c r="C41" s="353"/>
      <c r="D41" s="356">
        <f>SUM(D36:D40)</f>
        <v>63797</v>
      </c>
      <c r="E41" s="353"/>
      <c r="F41" s="356">
        <f>B41-D41</f>
        <v>0</v>
      </c>
      <c r="G41" s="354"/>
    </row>
    <row r="42" spans="1:7" x14ac:dyDescent="0.2">
      <c r="A42" s="355"/>
      <c r="B42" s="353"/>
      <c r="C42" s="353"/>
      <c r="D42" s="353"/>
      <c r="E42" s="353"/>
      <c r="F42" s="380"/>
      <c r="G42" s="354"/>
    </row>
    <row r="43" spans="1:7" x14ac:dyDescent="0.2">
      <c r="A43" s="376" t="s">
        <v>568</v>
      </c>
      <c r="B43" s="356">
        <v>757</v>
      </c>
      <c r="C43" s="353"/>
      <c r="D43" s="381">
        <v>0</v>
      </c>
      <c r="E43" s="353"/>
      <c r="F43" s="382">
        <f>+B43-D43</f>
        <v>757</v>
      </c>
      <c r="G43" s="367" t="s">
        <v>569</v>
      </c>
    </row>
    <row r="44" spans="1:7" ht="33.75" customHeight="1" x14ac:dyDescent="0.2">
      <c r="A44" s="376" t="s">
        <v>570</v>
      </c>
      <c r="B44" s="383">
        <v>0</v>
      </c>
      <c r="C44" s="360"/>
      <c r="D44" s="378">
        <v>757</v>
      </c>
      <c r="E44" s="360"/>
      <c r="F44" s="384">
        <f>+B44-D44</f>
        <v>-757</v>
      </c>
      <c r="G44" s="373"/>
    </row>
    <row r="45" spans="1:7" x14ac:dyDescent="0.2">
      <c r="A45" s="364" t="s">
        <v>552</v>
      </c>
      <c r="B45" s="356">
        <f>SUM(B43:B44)</f>
        <v>757</v>
      </c>
      <c r="C45" s="353"/>
      <c r="D45" s="356">
        <f>SUM(D43:D44)</f>
        <v>757</v>
      </c>
      <c r="E45" s="353"/>
      <c r="F45" s="356" t="s">
        <v>571</v>
      </c>
      <c r="G45" s="354"/>
    </row>
    <row r="46" spans="1:7" x14ac:dyDescent="0.2">
      <c r="A46" s="355"/>
      <c r="B46" s="353"/>
      <c r="C46" s="353"/>
      <c r="D46" s="353"/>
      <c r="E46" s="353"/>
      <c r="F46" s="353"/>
      <c r="G46" s="354"/>
    </row>
    <row r="47" spans="1:7" ht="26.25" customHeight="1" x14ac:dyDescent="0.2">
      <c r="A47" s="355" t="s">
        <v>572</v>
      </c>
      <c r="B47" s="357">
        <v>236684</v>
      </c>
      <c r="C47" s="353"/>
      <c r="D47" s="353"/>
      <c r="E47" s="353"/>
      <c r="F47" s="357">
        <f t="shared" ref="F47:F53" si="2">+B47-D47</f>
        <v>236684</v>
      </c>
      <c r="G47" s="367" t="s">
        <v>573</v>
      </c>
    </row>
    <row r="48" spans="1:7" x14ac:dyDescent="0.2">
      <c r="A48" s="355" t="s">
        <v>574</v>
      </c>
      <c r="B48" s="357">
        <v>406669</v>
      </c>
      <c r="C48" s="357"/>
      <c r="D48" s="357">
        <v>0</v>
      </c>
      <c r="E48" s="357"/>
      <c r="F48" s="357">
        <f t="shared" si="2"/>
        <v>406669</v>
      </c>
      <c r="G48" s="367"/>
    </row>
    <row r="49" spans="1:7" x14ac:dyDescent="0.2">
      <c r="A49" s="385" t="s">
        <v>575</v>
      </c>
      <c r="B49" s="357">
        <v>9571</v>
      </c>
      <c r="C49" s="357"/>
      <c r="D49" s="357">
        <v>0</v>
      </c>
      <c r="E49" s="357"/>
      <c r="F49" s="357">
        <f t="shared" si="2"/>
        <v>9571</v>
      </c>
      <c r="G49" s="367"/>
    </row>
    <row r="50" spans="1:7" x14ac:dyDescent="0.2">
      <c r="A50" s="385" t="s">
        <v>576</v>
      </c>
      <c r="B50" s="357"/>
      <c r="C50" s="357"/>
      <c r="D50" s="357">
        <v>229706</v>
      </c>
      <c r="E50" s="357"/>
      <c r="F50" s="357">
        <f t="shared" si="2"/>
        <v>-229706</v>
      </c>
      <c r="G50" s="367"/>
    </row>
    <row r="51" spans="1:7" x14ac:dyDescent="0.2">
      <c r="A51" s="376" t="s">
        <v>577</v>
      </c>
      <c r="B51" s="357">
        <v>0</v>
      </c>
      <c r="C51" s="357"/>
      <c r="D51" s="372">
        <v>300484</v>
      </c>
      <c r="E51" s="357"/>
      <c r="F51" s="357">
        <f t="shared" si="2"/>
        <v>-300484</v>
      </c>
      <c r="G51" s="367"/>
    </row>
    <row r="52" spans="1:7" x14ac:dyDescent="0.2">
      <c r="A52" s="376" t="s">
        <v>578</v>
      </c>
      <c r="B52" s="357"/>
      <c r="C52" s="357"/>
      <c r="D52" s="372">
        <v>19391</v>
      </c>
      <c r="E52" s="357"/>
      <c r="F52" s="357">
        <f t="shared" si="2"/>
        <v>-19391</v>
      </c>
      <c r="G52" s="367"/>
    </row>
    <row r="53" spans="1:7" x14ac:dyDescent="0.2">
      <c r="A53" s="376" t="s">
        <v>579</v>
      </c>
      <c r="B53" s="357">
        <v>0</v>
      </c>
      <c r="C53" s="357"/>
      <c r="D53" s="372">
        <v>101024</v>
      </c>
      <c r="E53" s="357"/>
      <c r="F53" s="357">
        <f t="shared" si="2"/>
        <v>-101024</v>
      </c>
      <c r="G53" s="367"/>
    </row>
    <row r="54" spans="1:7" x14ac:dyDescent="0.2">
      <c r="A54" s="386" t="s">
        <v>580</v>
      </c>
      <c r="B54" s="387"/>
      <c r="C54" s="387"/>
      <c r="D54" s="388">
        <v>2028</v>
      </c>
      <c r="E54" s="387"/>
      <c r="F54" s="387">
        <f>+B54-D54</f>
        <v>-2028</v>
      </c>
      <c r="G54" s="367"/>
    </row>
    <row r="55" spans="1:7" x14ac:dyDescent="0.2">
      <c r="A55" s="376" t="s">
        <v>570</v>
      </c>
      <c r="B55" s="387"/>
      <c r="C55" s="387"/>
      <c r="D55" s="388">
        <v>757</v>
      </c>
      <c r="E55" s="387"/>
      <c r="F55" s="387">
        <f>+B55-D55</f>
        <v>-757</v>
      </c>
      <c r="G55" s="373"/>
    </row>
    <row r="56" spans="1:7" x14ac:dyDescent="0.2">
      <c r="A56" s="364" t="s">
        <v>552</v>
      </c>
      <c r="B56" s="374">
        <f>SUM(B47:B55)</f>
        <v>652924</v>
      </c>
      <c r="C56" s="374">
        <f t="shared" ref="C56:E56" si="3">SUM(C47:C55)</f>
        <v>0</v>
      </c>
      <c r="D56" s="374">
        <f t="shared" si="3"/>
        <v>653390</v>
      </c>
      <c r="E56" s="374">
        <f t="shared" si="3"/>
        <v>0</v>
      </c>
      <c r="F56" s="374">
        <f>SUM(F47:F55)</f>
        <v>-466</v>
      </c>
      <c r="G56" s="364"/>
    </row>
    <row r="57" spans="1:7" x14ac:dyDescent="0.2">
      <c r="A57" s="365"/>
      <c r="B57" s="375"/>
      <c r="C57" s="375"/>
      <c r="D57" s="375"/>
      <c r="E57" s="375"/>
      <c r="F57" s="375"/>
      <c r="G57" s="365"/>
    </row>
    <row r="58" spans="1:7" x14ac:dyDescent="0.2">
      <c r="A58" s="376" t="s">
        <v>581</v>
      </c>
      <c r="B58" s="357">
        <v>80628</v>
      </c>
      <c r="C58" s="357"/>
      <c r="D58" s="357">
        <v>0</v>
      </c>
      <c r="E58" s="353"/>
      <c r="F58" s="357">
        <f t="shared" ref="F58:F59" si="4">+B58-D58</f>
        <v>80628</v>
      </c>
      <c r="G58" s="389" t="s">
        <v>582</v>
      </c>
    </row>
    <row r="59" spans="1:7" ht="30.75" customHeight="1" x14ac:dyDescent="0.2">
      <c r="A59" s="376" t="s">
        <v>583</v>
      </c>
      <c r="B59" s="379">
        <v>0</v>
      </c>
      <c r="C59" s="379"/>
      <c r="D59" s="379">
        <v>80163</v>
      </c>
      <c r="E59" s="390"/>
      <c r="F59" s="379">
        <f t="shared" si="4"/>
        <v>-80163</v>
      </c>
      <c r="G59" s="391"/>
    </row>
    <row r="60" spans="1:7" x14ac:dyDescent="0.2">
      <c r="A60" s="364" t="s">
        <v>552</v>
      </c>
      <c r="B60" s="356">
        <f>SUM(B58:B59)</f>
        <v>80628</v>
      </c>
      <c r="C60" s="353"/>
      <c r="D60" s="356">
        <f>SUM(D58:D59)</f>
        <v>80163</v>
      </c>
      <c r="E60" s="353"/>
      <c r="F60" s="356">
        <f>SUM(F58:F59)</f>
        <v>465</v>
      </c>
      <c r="G60" s="354"/>
    </row>
    <row r="61" spans="1:7" x14ac:dyDescent="0.2">
      <c r="A61" s="365"/>
      <c r="B61" s="375"/>
      <c r="C61" s="375"/>
      <c r="D61" s="375"/>
      <c r="E61" s="375"/>
      <c r="F61" s="375"/>
      <c r="G61" s="365"/>
    </row>
    <row r="62" spans="1:7" x14ac:dyDescent="0.2">
      <c r="A62" s="354" t="s">
        <v>584</v>
      </c>
      <c r="B62" s="357">
        <v>122979</v>
      </c>
      <c r="C62" s="357"/>
      <c r="D62" s="357">
        <v>0</v>
      </c>
      <c r="E62" s="375"/>
      <c r="F62" s="357">
        <f>B62-D62</f>
        <v>122979</v>
      </c>
      <c r="G62" s="367" t="s">
        <v>585</v>
      </c>
    </row>
    <row r="63" spans="1:7" x14ac:dyDescent="0.2">
      <c r="A63" s="354" t="s">
        <v>586</v>
      </c>
      <c r="B63" s="357">
        <v>102600</v>
      </c>
      <c r="C63" s="357"/>
      <c r="D63" s="357">
        <v>0</v>
      </c>
      <c r="E63" s="375"/>
      <c r="F63" s="357">
        <f>B63-D63</f>
        <v>102600</v>
      </c>
      <c r="G63" s="367"/>
    </row>
    <row r="64" spans="1:7" x14ac:dyDescent="0.2">
      <c r="A64" s="392" t="s">
        <v>587</v>
      </c>
      <c r="B64" s="362">
        <v>0</v>
      </c>
      <c r="C64" s="393"/>
      <c r="D64" s="394">
        <v>225579</v>
      </c>
      <c r="E64" s="393"/>
      <c r="F64" s="362">
        <f>B64-D64</f>
        <v>-225579</v>
      </c>
      <c r="G64" s="373"/>
    </row>
    <row r="65" spans="1:7" x14ac:dyDescent="0.2">
      <c r="A65" s="364" t="s">
        <v>552</v>
      </c>
      <c r="B65" s="375">
        <f>SUM(B62:B64)</f>
        <v>225579</v>
      </c>
      <c r="C65" s="375"/>
      <c r="D65" s="375">
        <f>SUM(D62:D64)</f>
        <v>225579</v>
      </c>
      <c r="E65" s="375"/>
      <c r="F65" s="357">
        <f t="shared" ref="F65" si="5">+B65-D65</f>
        <v>0</v>
      </c>
      <c r="G65" s="365"/>
    </row>
    <row r="66" spans="1:7" x14ac:dyDescent="0.2">
      <c r="A66" s="365"/>
      <c r="B66" s="375"/>
      <c r="C66" s="375"/>
      <c r="D66" s="375"/>
      <c r="E66" s="375"/>
      <c r="F66" s="357"/>
      <c r="G66" s="365"/>
    </row>
    <row r="67" spans="1:7" x14ac:dyDescent="0.2">
      <c r="A67" s="354" t="s">
        <v>588</v>
      </c>
      <c r="B67" s="357">
        <v>27941</v>
      </c>
      <c r="C67" s="357"/>
      <c r="D67" s="357">
        <v>0</v>
      </c>
      <c r="E67" s="375"/>
      <c r="F67" s="357">
        <f t="shared" ref="F67:F70" si="6">+B67-D67</f>
        <v>27941</v>
      </c>
      <c r="G67" s="367" t="s">
        <v>589</v>
      </c>
    </row>
    <row r="68" spans="1:7" x14ac:dyDescent="0.2">
      <c r="A68" s="354" t="s">
        <v>590</v>
      </c>
      <c r="B68" s="357">
        <v>38438</v>
      </c>
      <c r="C68" s="357"/>
      <c r="D68" s="357">
        <v>0</v>
      </c>
      <c r="E68" s="375"/>
      <c r="F68" s="357">
        <f t="shared" si="6"/>
        <v>38438</v>
      </c>
      <c r="G68" s="367"/>
    </row>
    <row r="69" spans="1:7" x14ac:dyDescent="0.2">
      <c r="A69" s="392" t="s">
        <v>591</v>
      </c>
      <c r="B69" s="393">
        <v>0</v>
      </c>
      <c r="C69" s="393"/>
      <c r="D69" s="394">
        <v>66379</v>
      </c>
      <c r="E69" s="393"/>
      <c r="F69" s="362">
        <f t="shared" si="6"/>
        <v>-66379</v>
      </c>
      <c r="G69" s="373"/>
    </row>
    <row r="70" spans="1:7" x14ac:dyDescent="0.2">
      <c r="A70" s="364" t="s">
        <v>552</v>
      </c>
      <c r="B70" s="375">
        <f>SUM(B67:B69)</f>
        <v>66379</v>
      </c>
      <c r="C70" s="375"/>
      <c r="D70" s="375">
        <f>SUM(D67:D69)</f>
        <v>66379</v>
      </c>
      <c r="E70" s="375"/>
      <c r="F70" s="357">
        <f t="shared" si="6"/>
        <v>0</v>
      </c>
      <c r="G70" s="365"/>
    </row>
    <row r="71" spans="1:7" x14ac:dyDescent="0.2">
      <c r="A71" s="365"/>
      <c r="B71" s="375"/>
      <c r="C71" s="375"/>
      <c r="D71" s="375"/>
      <c r="E71" s="375"/>
      <c r="F71" s="357"/>
      <c r="G71" s="395"/>
    </row>
    <row r="72" spans="1:7" x14ac:dyDescent="0.2">
      <c r="A72" s="385" t="s">
        <v>592</v>
      </c>
      <c r="B72" s="357">
        <v>23635</v>
      </c>
      <c r="C72" s="357"/>
      <c r="D72" s="357">
        <v>0</v>
      </c>
      <c r="E72" s="375"/>
      <c r="F72" s="357">
        <f t="shared" ref="F72:F77" si="7">+B72-D72</f>
        <v>23635</v>
      </c>
      <c r="G72" s="367" t="s">
        <v>593</v>
      </c>
    </row>
    <row r="73" spans="1:7" x14ac:dyDescent="0.2">
      <c r="A73" s="385" t="s">
        <v>594</v>
      </c>
      <c r="B73" s="357">
        <v>1078</v>
      </c>
      <c r="C73" s="357"/>
      <c r="D73" s="357">
        <v>0</v>
      </c>
      <c r="E73" s="375"/>
      <c r="F73" s="357">
        <f t="shared" si="7"/>
        <v>1078</v>
      </c>
      <c r="G73" s="367"/>
    </row>
    <row r="74" spans="1:7" x14ac:dyDescent="0.2">
      <c r="A74" s="354" t="s">
        <v>595</v>
      </c>
      <c r="B74" s="357">
        <v>10206</v>
      </c>
      <c r="C74" s="357"/>
      <c r="D74" s="357">
        <v>0</v>
      </c>
      <c r="E74" s="375"/>
      <c r="F74" s="357">
        <f t="shared" si="7"/>
        <v>10206</v>
      </c>
      <c r="G74" s="367"/>
    </row>
    <row r="75" spans="1:7" x14ac:dyDescent="0.2">
      <c r="A75" s="354" t="s">
        <v>596</v>
      </c>
      <c r="B75" s="357">
        <v>0</v>
      </c>
      <c r="C75" s="357"/>
      <c r="D75" s="396">
        <v>29505</v>
      </c>
      <c r="E75" s="375"/>
      <c r="F75" s="357">
        <f t="shared" si="7"/>
        <v>-29505</v>
      </c>
      <c r="G75" s="367"/>
    </row>
    <row r="76" spans="1:7" x14ac:dyDescent="0.2">
      <c r="A76" s="354" t="s">
        <v>597</v>
      </c>
      <c r="B76" s="357">
        <v>0</v>
      </c>
      <c r="C76" s="357"/>
      <c r="D76" s="396">
        <v>2892</v>
      </c>
      <c r="E76" s="375"/>
      <c r="F76" s="357">
        <f t="shared" si="7"/>
        <v>-2892</v>
      </c>
      <c r="G76" s="367"/>
    </row>
    <row r="77" spans="1:7" ht="21.75" customHeight="1" x14ac:dyDescent="0.2">
      <c r="A77" s="392" t="s">
        <v>598</v>
      </c>
      <c r="B77" s="393">
        <v>0</v>
      </c>
      <c r="C77" s="393"/>
      <c r="D77" s="394">
        <v>2522</v>
      </c>
      <c r="E77" s="393"/>
      <c r="F77" s="397">
        <f t="shared" si="7"/>
        <v>-2522</v>
      </c>
      <c r="G77" s="373"/>
    </row>
    <row r="78" spans="1:7" x14ac:dyDescent="0.2">
      <c r="A78" s="364" t="s">
        <v>552</v>
      </c>
      <c r="B78" s="375">
        <f>SUM(B72:B77)</f>
        <v>34919</v>
      </c>
      <c r="C78" s="375"/>
      <c r="D78" s="375">
        <f>SUM(D72:D77)</f>
        <v>34919</v>
      </c>
      <c r="E78" s="375"/>
      <c r="F78" s="357">
        <f>SUM(F72:F77)</f>
        <v>0</v>
      </c>
      <c r="G78" s="365"/>
    </row>
    <row r="79" spans="1:7" x14ac:dyDescent="0.2">
      <c r="A79" s="365"/>
      <c r="B79" s="375"/>
      <c r="C79" s="375"/>
      <c r="D79" s="375"/>
      <c r="E79" s="375"/>
      <c r="F79" s="357"/>
      <c r="G79" s="365"/>
    </row>
    <row r="80" spans="1:7" x14ac:dyDescent="0.2">
      <c r="A80" s="398" t="s">
        <v>599</v>
      </c>
      <c r="B80" s="399">
        <v>484124</v>
      </c>
      <c r="C80" s="399"/>
      <c r="D80" s="399">
        <v>0</v>
      </c>
      <c r="E80" s="400"/>
      <c r="F80" s="399">
        <f t="shared" ref="F80:F83" si="8">+B80-D80</f>
        <v>484124</v>
      </c>
      <c r="G80" s="401" t="s">
        <v>600</v>
      </c>
    </row>
    <row r="81" spans="1:7" x14ac:dyDescent="0.2">
      <c r="A81" s="402" t="s">
        <v>601</v>
      </c>
      <c r="B81" s="399">
        <v>47075</v>
      </c>
      <c r="C81" s="399"/>
      <c r="D81" s="399">
        <v>0</v>
      </c>
      <c r="E81" s="400"/>
      <c r="F81" s="399">
        <f t="shared" si="8"/>
        <v>47075</v>
      </c>
      <c r="G81" s="401"/>
    </row>
    <row r="82" spans="1:7" x14ac:dyDescent="0.2">
      <c r="A82" s="403" t="s">
        <v>602</v>
      </c>
      <c r="B82" s="404"/>
      <c r="C82" s="404"/>
      <c r="D82" s="405">
        <v>531199</v>
      </c>
      <c r="E82" s="404"/>
      <c r="F82" s="406">
        <f t="shared" si="8"/>
        <v>-531199</v>
      </c>
      <c r="G82" s="407"/>
    </row>
    <row r="83" spans="1:7" x14ac:dyDescent="0.2">
      <c r="A83" s="408" t="s">
        <v>552</v>
      </c>
      <c r="B83" s="400">
        <f>SUM(B80:B82)</f>
        <v>531199</v>
      </c>
      <c r="C83" s="400"/>
      <c r="D83" s="400">
        <f>SUM(D80:D82)</f>
        <v>531199</v>
      </c>
      <c r="E83" s="400"/>
      <c r="F83" s="399">
        <f t="shared" si="8"/>
        <v>0</v>
      </c>
      <c r="G83" s="409"/>
    </row>
    <row r="84" spans="1:7" x14ac:dyDescent="0.2">
      <c r="A84" s="410"/>
      <c r="B84" s="410"/>
      <c r="C84" s="410"/>
      <c r="D84" s="410"/>
      <c r="E84" s="410"/>
      <c r="F84" s="410"/>
      <c r="G84" s="410"/>
    </row>
    <row r="85" spans="1:7" x14ac:dyDescent="0.2">
      <c r="A85" s="411"/>
      <c r="B85" s="411"/>
      <c r="C85" s="411"/>
      <c r="D85" s="411"/>
      <c r="E85" s="411"/>
      <c r="F85" s="411"/>
      <c r="G85" s="411"/>
    </row>
    <row r="86" spans="1:7" x14ac:dyDescent="0.2">
      <c r="A86" s="346" t="s">
        <v>603</v>
      </c>
      <c r="B86" s="412"/>
      <c r="C86" s="366"/>
      <c r="D86" s="412"/>
      <c r="E86" s="366"/>
      <c r="F86" s="412"/>
      <c r="G86" s="366"/>
    </row>
    <row r="87" spans="1:7" ht="13.5" thickBot="1" x14ac:dyDescent="0.25">
      <c r="A87" s="349" t="s">
        <v>542</v>
      </c>
      <c r="B87" s="413" t="s">
        <v>538</v>
      </c>
      <c r="C87" s="413"/>
      <c r="D87" s="413" t="s">
        <v>539</v>
      </c>
      <c r="E87" s="413"/>
      <c r="F87" s="413" t="s">
        <v>540</v>
      </c>
      <c r="G87" s="414" t="s">
        <v>541</v>
      </c>
    </row>
    <row r="88" spans="1:7" x14ac:dyDescent="0.2">
      <c r="A88" s="415"/>
      <c r="B88" s="416"/>
      <c r="C88" s="416"/>
      <c r="D88" s="416"/>
      <c r="E88" s="416"/>
      <c r="F88" s="416"/>
      <c r="G88" s="417"/>
    </row>
    <row r="89" spans="1:7" x14ac:dyDescent="0.2">
      <c r="A89" s="418" t="s">
        <v>604</v>
      </c>
      <c r="B89" s="399">
        <v>186501</v>
      </c>
      <c r="C89" s="399"/>
      <c r="D89" s="399">
        <v>0</v>
      </c>
      <c r="E89" s="399"/>
      <c r="F89" s="399">
        <f t="shared" ref="F89:F91" si="9">+B89-D89</f>
        <v>186501</v>
      </c>
      <c r="G89" s="419" t="s">
        <v>605</v>
      </c>
    </row>
    <row r="90" spans="1:7" x14ac:dyDescent="0.2">
      <c r="A90" s="420" t="s">
        <v>606</v>
      </c>
      <c r="B90" s="399">
        <v>0</v>
      </c>
      <c r="C90" s="399"/>
      <c r="D90" s="399">
        <v>208373</v>
      </c>
      <c r="E90" s="399"/>
      <c r="F90" s="399">
        <f t="shared" si="9"/>
        <v>-208373</v>
      </c>
      <c r="G90" s="419"/>
    </row>
    <row r="91" spans="1:7" x14ac:dyDescent="0.2">
      <c r="A91" s="364"/>
      <c r="B91" s="374">
        <f>SUM(B89:B90)</f>
        <v>186501</v>
      </c>
      <c r="C91" s="374"/>
      <c r="D91" s="374">
        <f>SUM(D89:D90)</f>
        <v>208373</v>
      </c>
      <c r="E91" s="374"/>
      <c r="F91" s="374">
        <f t="shared" si="9"/>
        <v>-21872</v>
      </c>
      <c r="G91" s="364"/>
    </row>
    <row r="92" spans="1:7" x14ac:dyDescent="0.2">
      <c r="A92" s="365"/>
      <c r="B92" s="375"/>
      <c r="C92" s="375"/>
      <c r="D92" s="375"/>
      <c r="E92" s="375"/>
      <c r="F92" s="375"/>
      <c r="G92" s="365"/>
    </row>
    <row r="93" spans="1:7" x14ac:dyDescent="0.2">
      <c r="A93" s="421" t="s">
        <v>607</v>
      </c>
      <c r="B93" s="357">
        <v>62571</v>
      </c>
      <c r="C93" s="357"/>
      <c r="D93" s="357">
        <v>0</v>
      </c>
      <c r="E93" s="357"/>
      <c r="F93" s="357">
        <f t="shared" ref="F93:F97" si="10">+B93-D93</f>
        <v>62571</v>
      </c>
      <c r="G93" s="367" t="s">
        <v>608</v>
      </c>
    </row>
    <row r="94" spans="1:7" x14ac:dyDescent="0.2">
      <c r="A94" s="421" t="s">
        <v>609</v>
      </c>
      <c r="B94" s="357">
        <v>5051</v>
      </c>
      <c r="C94" s="357"/>
      <c r="D94" s="357">
        <v>0</v>
      </c>
      <c r="E94" s="357"/>
      <c r="F94" s="357">
        <f t="shared" si="10"/>
        <v>5051</v>
      </c>
      <c r="G94" s="367"/>
    </row>
    <row r="95" spans="1:7" x14ac:dyDescent="0.2">
      <c r="A95" s="421" t="s">
        <v>610</v>
      </c>
      <c r="B95" s="357">
        <v>7182</v>
      </c>
      <c r="C95" s="357"/>
      <c r="D95" s="357">
        <v>0</v>
      </c>
      <c r="E95" s="357"/>
      <c r="F95" s="357">
        <f t="shared" si="10"/>
        <v>7182</v>
      </c>
      <c r="G95" s="367"/>
    </row>
    <row r="96" spans="1:7" x14ac:dyDescent="0.2">
      <c r="A96" s="355" t="s">
        <v>611</v>
      </c>
      <c r="B96" s="357">
        <v>0</v>
      </c>
      <c r="C96" s="357"/>
      <c r="D96" s="357">
        <v>52932</v>
      </c>
      <c r="E96" s="357"/>
      <c r="F96" s="357">
        <f t="shared" si="10"/>
        <v>-52932</v>
      </c>
      <c r="G96" s="367"/>
    </row>
    <row r="97" spans="1:7" x14ac:dyDescent="0.2">
      <c r="A97" s="364"/>
      <c r="B97" s="374">
        <f>SUM(B93:B96)</f>
        <v>74804</v>
      </c>
      <c r="C97" s="374"/>
      <c r="D97" s="374">
        <f>SUM(D93:D96)</f>
        <v>52932</v>
      </c>
      <c r="E97" s="374"/>
      <c r="F97" s="374">
        <f t="shared" si="10"/>
        <v>21872</v>
      </c>
      <c r="G97" s="364"/>
    </row>
    <row r="98" spans="1:7" x14ac:dyDescent="0.2">
      <c r="A98" s="355"/>
      <c r="B98" s="353"/>
      <c r="C98" s="353"/>
      <c r="D98" s="353"/>
      <c r="E98" s="353"/>
      <c r="F98" s="353"/>
      <c r="G98" s="354"/>
    </row>
    <row r="99" spans="1:7" ht="24" x14ac:dyDescent="0.2">
      <c r="A99" s="421" t="s">
        <v>612</v>
      </c>
      <c r="B99" s="353">
        <v>0</v>
      </c>
      <c r="C99" s="353"/>
      <c r="D99" s="357">
        <v>34174</v>
      </c>
      <c r="E99" s="353"/>
      <c r="F99" s="422">
        <f>B99-D99</f>
        <v>-34174</v>
      </c>
      <c r="G99" s="367" t="s">
        <v>613</v>
      </c>
    </row>
    <row r="100" spans="1:7" x14ac:dyDescent="0.2">
      <c r="A100" s="423" t="s">
        <v>614</v>
      </c>
      <c r="B100" s="357">
        <v>32875</v>
      </c>
      <c r="C100" s="357"/>
      <c r="D100" s="357">
        <v>0</v>
      </c>
      <c r="E100" s="357"/>
      <c r="F100" s="380">
        <f t="shared" ref="F100:F102" si="11">B100-D100</f>
        <v>32875</v>
      </c>
      <c r="G100" s="367"/>
    </row>
    <row r="101" spans="1:7" x14ac:dyDescent="0.2">
      <c r="A101" s="423" t="s">
        <v>615</v>
      </c>
      <c r="B101" s="357">
        <v>1305</v>
      </c>
      <c r="C101" s="357"/>
      <c r="D101" s="357">
        <v>0</v>
      </c>
      <c r="E101" s="357"/>
      <c r="F101" s="380">
        <f t="shared" si="11"/>
        <v>1305</v>
      </c>
      <c r="G101" s="367"/>
    </row>
    <row r="102" spans="1:7" ht="13.5" thickBot="1" x14ac:dyDescent="0.25">
      <c r="A102" s="351" t="s">
        <v>616</v>
      </c>
      <c r="B102" s="368">
        <v>-6</v>
      </c>
      <c r="C102" s="368"/>
      <c r="D102" s="368">
        <v>0</v>
      </c>
      <c r="E102" s="368"/>
      <c r="F102" s="424">
        <f t="shared" si="11"/>
        <v>-6</v>
      </c>
      <c r="G102" s="371"/>
    </row>
    <row r="103" spans="1:7" x14ac:dyDescent="0.2">
      <c r="A103" s="365"/>
      <c r="B103" s="375">
        <f>SUM(B99:B102)</f>
        <v>34174</v>
      </c>
      <c r="C103" s="375"/>
      <c r="D103" s="375">
        <f>SUM(D99:D102)</f>
        <v>34174</v>
      </c>
      <c r="E103" s="375"/>
      <c r="F103" s="375">
        <f>SUM(F99:F102)</f>
        <v>0</v>
      </c>
      <c r="G103" s="365"/>
    </row>
  </sheetData>
  <mergeCells count="15">
    <mergeCell ref="G99:G102"/>
    <mergeCell ref="G67:G69"/>
    <mergeCell ref="G72:G77"/>
    <mergeCell ref="G80:G82"/>
    <mergeCell ref="G89:G90"/>
    <mergeCell ref="G93:G96"/>
    <mergeCell ref="G36:G40"/>
    <mergeCell ref="G43:G44"/>
    <mergeCell ref="G47:G55"/>
    <mergeCell ref="G58:G59"/>
    <mergeCell ref="G62:G64"/>
    <mergeCell ref="G15:G17"/>
    <mergeCell ref="G20:G22"/>
    <mergeCell ref="G25:G28"/>
    <mergeCell ref="G31:G33"/>
  </mergeCells>
  <dataValidations count="1">
    <dataValidation type="whole" operator="greaterThanOrEqual" allowBlank="1" showInputMessage="1" showErrorMessage="1" errorTitle="Pogrešan upis" error="Dopušten je upis samo pozitivnih cjelobrojnih vrijednosti ili nule" sqref="B48:C55" xr:uid="{D63E1002-5E26-43B3-8ED8-87D7CC217F01}">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E0A29E-ACA7-4B8B-9E01-5C8649F4C96D}"/>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 ds:uri="ff7022f0-7135-4745-88ac-b0711da4c21f"/>
    <ds:schemaRef ds:uri="aa2aacec-9352-4d97-80ca-94620611eeb8"/>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Marina Markušić</cp:lastModifiedBy>
  <cp:lastPrinted>2025-04-09T10:48:31Z</cp:lastPrinted>
  <dcterms:created xsi:type="dcterms:W3CDTF">2008-10-17T11:51:54Z</dcterms:created>
  <dcterms:modified xsi:type="dcterms:W3CDTF">2025-04-14T05:02:31Z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