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6/NO_29042026_I_kvartal/7_HANFA_objava/KDD/Engleski/"/>
    </mc:Choice>
  </mc:AlternateContent>
  <xr:revisionPtr revIDLastSave="134" documentId="8_{28A985E6-EB31-4E8D-92E6-34674FCAFD9A}" xr6:coauthVersionLast="47" xr6:coauthVersionMax="47" xr10:uidLastSave="{7655A5BF-FF72-4799-8F49-6D90C3217E03}"/>
  <bookViews>
    <workbookView xWindow="-120" yWindow="-120" windowWidth="29040" windowHeight="15720" activeTab="6"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7"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27" l="1"/>
  <c r="B30" i="27"/>
  <c r="B41" i="27"/>
  <c r="B42" i="27" s="1"/>
  <c r="D42" i="27"/>
  <c r="B56" i="27"/>
  <c r="D56" i="27"/>
  <c r="B86" i="27"/>
  <c r="D86" i="27"/>
  <c r="H98" i="26"/>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<sst xmlns="http://schemas.openxmlformats.org/spreadsheetml/2006/main" count="679" uniqueCount="565">
  <si>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</si>
  <si>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</si>
  <si>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</si>
  <si>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</si>
  <si>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</si>
  <si>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</si>
  <si>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</si>
  <si>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</si>
  <si>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</si>
  <si>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</si>
  <si>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</si>
  <si>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</si>
  <si>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</si>
  <si>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</si>
  <si>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</si>
  <si>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</si>
  <si>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</si>
  <si>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</si>
  <si>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</si>
  <si>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</si>
  <si>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</si>
  <si>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</si>
  <si>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</si>
  <si>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</si>
  <si>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</si>
  <si>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</si>
  <si>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</si>
  <si>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</si>
  <si>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</si>
  <si>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</si>
  <si>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</si>
  <si>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</si>
  <si>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</si>
  <si>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</si>
  <si>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</si>
  <si>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</si>
  <si>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</si>
  <si>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</si>
  <si>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</si>
  <si>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</si>
  <si>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</si>
  <si>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</si>
  <si>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</si>
  <si>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</si>
  <si>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</si>
  <si>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</si>
  <si>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</si>
  <si>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</si>
  <si>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</si>
  <si>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</si>
  <si>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</si>
  <si>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</si>
  <si>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</si>
  <si>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</si>
  <si>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</si>
  <si>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</si>
  <si>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</si>
  <si>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</si>
  <si>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</si>
  <si>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</si>
  <si>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</si>
  <si>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</si>
  <si>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</si>
  <si>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</si>
  <si>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</si>
  <si>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</si>
  <si>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</si>
  <si>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</si>
  <si>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</si>
  <si>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</si>
  <si>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</si>
  <si>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</si>
  <si>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</si>
  <si>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</si>
  <si>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</si>
  <si>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</si>
  <si>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</si>
  <si>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</si>
  <si>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</si>
  <si>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</si>
  <si>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</si>
  <si>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</si>
  <si>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</si>
  <si>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</si>
  <si>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</si>
  <si>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</si>
  <si>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</si>
  <si>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</si>
  <si>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</si>
  <si>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</si>
  <si>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</si>
  <si>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</si>
  <si>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</si>
  <si>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</si>
  <si>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</si>
  <si>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</si>
  <si>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</si>
  <si>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</si>
  <si>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</si>
  <si>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</si>
  <si>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</si>
  <si>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</si>
  <si>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</si>
  <si>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</si>
  <si>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</si>
  <si>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</si>
  <si>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</si>
  <si>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</si>
  <si>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</si>
  <si>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</si>
  <si>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</si>
  <si>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</si>
  <si>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</si>
  <si>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</si>
  <si>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</si>
  <si>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</si>
  <si>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</si>
  <si>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</si>
  <si>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</si>
  <si>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</si>
  <si>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</si>
  <si>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</si>
  <si>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</si>
  <si>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</si>
  <si>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</si>
  <si>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</si>
  <si>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</si>
  <si>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</si>
  <si>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</si>
  <si>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</si>
  <si>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</si>
  <si>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</si>
  <si>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</si>
  <si>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</si>
  <si>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</si>
  <si>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</si>
  <si>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</si>
  <si>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</si>
  <si>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</si>
  <si>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</si>
  <si>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</si>
  <si>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</si>
  <si>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</si>
  <si>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</si>
  <si>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</si>
  <si>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</si>
  <si>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</si>
  <si>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</si>
  <si>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</si>
  <si>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</si>
  <si>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</si>
  <si>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</si>
  <si>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</si>
  <si>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</si>
  <si>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</si>
  <si>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</si>
  <si>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</si>
  <si>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</si>
  <si>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</si>
  <si>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</si>
  <si>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</si>
  <si>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</si>
  <si>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</si>
  <si>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</si>
  <si>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</si>
  <si>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</si>
  <si>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</si>
  <si>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</si>
  <si>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</si>
  <si>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</si>
  <si>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</si>
  <si>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</si>
  <si>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</si>
  <si>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</si>
  <si>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</si>
  <si>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</si>
  <si>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</si>
  <si>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</si>
  <si>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</si>
  <si>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</si>
  <si>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</si>
  <si>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</si>
  <si>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</si>
  <si>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</si>
  <si>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</si>
  <si>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</si>
  <si>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</si>
  <si>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</si>
  <si>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</si>
  <si>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</si>
  <si>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</si>
  <si>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</si>
  <si>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</si>
  <si>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</si>
  <si>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</si>
  <si>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</si>
  <si>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</si>
  <si>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</si>
  <si>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</si>
  <si>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</si>
  <si>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</si>
  <si>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</si>
  <si>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</si>
  <si>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</si>
  <si>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</si>
  <si>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</si>
  <si>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</si>
  <si>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</si>
  <si>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</si>
  <si>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</si>
  <si>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</si>
  <si>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</si>
  <si>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</si>
  <si>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</si>
  <si>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</si>
  <si>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</si>
  <si>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</si>
  <si>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</si>
  <si>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</si>
  <si>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</si>
  <si>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</si>
  <si>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</si>
  <si>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</si>
  <si>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</si>
  <si>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</si>
  <si>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</si>
  <si>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</si>
  <si>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</si>
  <si>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</si>
  <si>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</si>
  <si>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</si>
  <si>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</si>
  <si>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</si>
  <si>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</si>
  <si>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</si>
  <si>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</si>
  <si>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</si>
  <si>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</si>
  <si>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</si>
  <si>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</si>
  <si>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</si>
  <si>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</si>
  <si>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</si>
  <si>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</si>
  <si>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</si>
  <si>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</si>
  <si>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</si>
  <si>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</si>
  <si>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</si>
  <si>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</si>
  <si>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</si>
  <si>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</si>
  <si>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</si>
  <si>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</si>
  <si>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</si>
  <si>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</si>
  <si>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</si>
  <si>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</si>
  <si>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</si>
  <si>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</si>
  <si>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</si>
  <si>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</si>
  <si>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</si>
  <si>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</si>
  <si>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</si>
  <si>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</si>
  <si>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</si>
  <si>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</si>
  <si>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</si>
  <si>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</si>
  <si>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</si>
  <si>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</si>
  <si>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</si>
  <si>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</si>
  <si>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</si>
  <si>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</si>
  <si>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</si>
  <si>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</si>
  <si>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</si>
  <si>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</si>
  <si>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</si>
  <si>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</si>
  <si>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</si>
  <si>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</si>
  <si>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</si>
  <si>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</si>
  <si>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</si>
  <si>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</si>
  <si>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</si>
  <si>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</si>
  <si>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</si>
  <si>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</si>
  <si>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</si>
  <si>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</si>
  <si>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</si>
  <si>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</si>
  <si>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</si>
  <si>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</si>
  <si>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</si>
  <si>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</si>
  <si>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</si>
  <si>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</si>
  <si>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</si>
  <si>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</si>
  <si>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</si>
  <si>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</si>
  <si>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</si>
  <si>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</si>
  <si>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</si>
  <si>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</si>
  <si>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</si>
  <si>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</si>
  <si>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</si>
  <si>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</si>
  <si>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</si>
  <si>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</si>
  <si>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</si>
  <si>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</si>
  <si>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</si>
  <si>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</si>
  <si>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</si>
  <si>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</si>
  <si>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</si>
  <si>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</si>
  <si>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</si>
  <si>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</si>
  <si>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</si>
  <si>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</si>
  <si>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</si>
  <si>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</si>
  <si>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</si>
  <si>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</si>
  <si>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</si>
  <si>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</si>
  <si>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</si>
  <si>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</si>
  <si>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</si>
  <si>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</si>
  <si>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</si>
  <si>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</si>
  <si>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</si>
  <si>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</si>
  <si>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</si>
  <si>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</si>
  <si>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</si>
  <si>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</si>
  <si>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</si>
  <si>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</si>
  <si>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</si>
  <si>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</si>
  <si>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</si>
  <si>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</si>
  <si>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</si>
  <si>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</si>
  <si>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</si>
  <si>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</si>
  <si>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</si>
  <si>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</si>
  <si>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</si>
  <si>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</si>
  <si>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</si>
  <si>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</si>
  <si>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</si>
  <si>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</si>
  <si>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</si>
  <si>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</si>
  <si>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</si>
  <si>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</si>
  <si>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</si>
  <si>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</si>
  <si>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</si>
  <si>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</si>
  <si>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</si>
  <si>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</si>
  <si>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</si>
  <si>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</si>
  <si>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</si>
  <si>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</si>
  <si>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</si>
  <si>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</si>
  <si>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</si>
  <si>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</si>
  <si>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</si>
  <si>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</si>
  <si>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</si>
  <si>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</si>
  <si>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</si>
  <si>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</si>
  <si>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</si>
  <si>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</si>
  <si>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</si>
  <si>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</si>
  <si>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</si>
  <si>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</si>
  <si>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</si>
  <si>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</si>
  <si>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</si>
  <si>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</si>
  <si>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</si>
  <si>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</si>
  <si>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</si>
  <si>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</si>
  <si>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</si>
  <si>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</si>
  <si>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</si>
  <si>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</si>
  <si>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</si>
  <si>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</si>
  <si>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</si>
  <si>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</si>
  <si>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</si>
  <si>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</si>
  <si>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</si>
  <si>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</si>
  <si>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</si>
  <si>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</si>
  <si>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</si>
  <si>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</si>
  <si>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</si>
  <si>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</si>
  <si>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</si>
  <si>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</si>
  <si>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</si>
  <si>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</si>
  <si>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</si>
  <si>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</si>
  <si>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</si>
  <si>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</si>
  <si>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</si>
  <si>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</si>
  <si>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</si>
  <si>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</si>
  <si>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</si>
  <si>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</si>
  <si>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</si>
  <si>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</si>
  <si>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</si>
  <si>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</si>
  <si>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</si>
  <si>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</si>
  <si>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</si>
  <si>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</si>
  <si>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</si>
  <si>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</si>
  <si>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</si>
  <si>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</si>
  <si>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03282635</t>
  </si>
  <si>
    <t>HR</t>
  </si>
  <si>
    <t>080040936</t>
  </si>
  <si>
    <t>45050126417</t>
  </si>
  <si>
    <t>504</t>
  </si>
  <si>
    <t>74780000H0SHMRAW0I15</t>
  </si>
  <si>
    <t>KONČAR Inc.</t>
  </si>
  <si>
    <t>Zagreb</t>
  </si>
  <si>
    <t>Fallerovo šetalište 22</t>
  </si>
  <si>
    <t>koncar.finance@koncar.hr</t>
  </si>
  <si>
    <t>www.koncar.hr</t>
  </si>
  <si>
    <t>Ivana Mršić</t>
  </si>
  <si>
    <t>013655160</t>
  </si>
  <si>
    <t>ivana.mrsic@koncar.hr</t>
  </si>
  <si>
    <t>Igor Gošek</t>
  </si>
  <si>
    <t>KPMG Croatia d.o.o.</t>
  </si>
  <si>
    <t>Submitter: KONČAR Inc.</t>
  </si>
  <si>
    <t>for the period 1.1.2026 to 31.3.2026</t>
  </si>
  <si>
    <t>balance as at 31.3.2026</t>
  </si>
  <si>
    <t>Other than the aforementioned, no events occurred after the reporting date and up to the date of approval of these financial statements that would have a material impact on the Company’s financial statements and therefore require disclosure.</t>
  </si>
  <si>
    <t>On 7 April 2026, KONČAR Inc. entered into a sale and purchase agreement for a 25% equity interest in HELB Ltd. (the “Company”), with its registered office at Industrijska ulica 1, Božjakovina, Republic of Croatia. Completion of the transaction was successfully effected on 8 April 2026, as a result of which KONČAR Inc. acquired the remaining 25% equity interest and thereby became the holder of 100% of the equity interests in the Company.</t>
  </si>
  <si>
    <t>13. Events after the balance sheet date</t>
  </si>
  <si>
    <t>Subsidiaries</t>
  </si>
  <si>
    <t>Liabilities from financing activities</t>
  </si>
  <si>
    <t>Interest liabilities</t>
  </si>
  <si>
    <t>Other liabilities</t>
  </si>
  <si>
    <t>Associates</t>
  </si>
  <si>
    <t>Liabilities from operating activities</t>
  </si>
  <si>
    <t>Receivables from financing activities</t>
  </si>
  <si>
    <t>Other receivables</t>
  </si>
  <si>
    <t>Interest receivables</t>
  </si>
  <si>
    <t>Dividend receivables</t>
  </si>
  <si>
    <t>Trade receivables</t>
  </si>
  <si>
    <t>31 December 2025</t>
  </si>
  <si>
    <t>EUR'000</t>
  </si>
  <si>
    <t>Finance costs</t>
  </si>
  <si>
    <t>Procurement costs</t>
  </si>
  <si>
    <t>Dependent companies</t>
  </si>
  <si>
    <t>Other income</t>
  </si>
  <si>
    <t>Finance income</t>
  </si>
  <si>
    <t>Income from dividends</t>
  </si>
  <si>
    <t>Proceeds from sale of property</t>
  </si>
  <si>
    <t>Revenue from operating activities</t>
  </si>
  <si>
    <t>Jan - Mar 2025</t>
  </si>
  <si>
    <t>Jan - Mar 2026</t>
  </si>
  <si>
    <t>Transactions for the quarter ended</t>
  </si>
  <si>
    <t>12 Transactions with affiliated companies</t>
  </si>
  <si>
    <t>As at 31 March 2026, off-balance sheet items mainly comprised issued financial guarantees, primarily bank guarantees, as well as other security instruments issued at the request of the Company’s subsidiaries in favour of financial institutions and suppliers.</t>
  </si>
  <si>
    <t>11. Contingent liabilities and off-balance sheet items</t>
  </si>
  <si>
    <t>10 Equity and reserves</t>
  </si>
  <si>
    <t>KONCAR Switzerland GmbH</t>
  </si>
  <si>
    <t>HELB Ltd., Božjakovina</t>
  </si>
  <si>
    <t>KONČAR - Hydro turbine Ltd., Zagreb</t>
  </si>
  <si>
    <t>INK PROJEKT Ltd., Zagreb</t>
  </si>
  <si>
    <t>Dalekovod Inc., Zagreb</t>
  </si>
  <si>
    <t>KONČAR - Motors and Electrical Systems Ltd. for manufacturing and services, Zagreb</t>
  </si>
  <si>
    <t>KONČAR - SWITCHGEAR Ltd. for manufacturing, Zagreb</t>
  </si>
  <si>
    <t>Investments in shares (equity interests) of domestic and foreign subsidiaries</t>
  </si>
  <si>
    <t>Share in %</t>
  </si>
  <si>
    <t>EUR’000</t>
  </si>
  <si>
    <t xml:space="preserve">31 December 2025 </t>
  </si>
  <si>
    <t>9 Investments in subsidiaries</t>
  </si>
  <si>
    <t>Balances of non-current intangible and tangible assets remained at approximately the same level as at 31 December 2025.</t>
  </si>
  <si>
    <t>8. Property, plant and equipment and investment property</t>
  </si>
  <si>
    <t>Earnings per share (EUR)</t>
  </si>
  <si>
    <t xml:space="preserve">Weighted average number of shares </t>
  </si>
  <si>
    <t>Profit for the period</t>
  </si>
  <si>
    <t>EUR</t>
  </si>
  <si>
    <t>1. - 3 2025.</t>
  </si>
  <si>
    <t>1. - 3 2026.</t>
  </si>
  <si>
    <t>7 Earnings per share</t>
  </si>
  <si>
    <t>6 Income tax</t>
  </si>
  <si>
    <t>5 Operating Expenses</t>
  </si>
  <si>
    <r>
      <rPr>
        <b/>
        <sz val="9.5"/>
        <rFont val="Verdana"/>
        <family val="2"/>
        <charset val="238"/>
      </rPr>
      <t>4.</t>
    </r>
    <r>
      <rPr>
        <b/>
        <sz val="9.5"/>
        <rFont val="Verdana"/>
        <family val="2"/>
        <charset val="238"/>
      </rPr>
      <t xml:space="preserve"> </t>
    </r>
    <r>
      <rPr>
        <b/>
        <sz val="9.5"/>
        <color rgb="FF000000"/>
        <rFont val="Verdana"/>
        <family val="2"/>
        <charset val="238"/>
      </rPr>
      <t>Other income</t>
    </r>
  </si>
  <si>
    <t>Total income from contracts with customers</t>
  </si>
  <si>
    <t>Other fees</t>
  </si>
  <si>
    <t>Revenue from the provision of ICT services</t>
  </si>
  <si>
    <t>Revenue from property management</t>
  </si>
  <si>
    <t>Revenue from Urban Mobility and Infrastructure segment</t>
  </si>
  <si>
    <t>Revenue from the Power Transmission and Distribution segment</t>
  </si>
  <si>
    <t>Revenue from the Power Generation segment</t>
  </si>
  <si>
    <t>Brand usage fee (fee for the usage of company name, trademark and service mark)</t>
  </si>
  <si>
    <t>Type of service</t>
  </si>
  <si>
    <t>/ii/ Income from contracts with customers</t>
  </si>
  <si>
    <t xml:space="preserve">Dividends from associates </t>
  </si>
  <si>
    <t>Income from dividends – dependent companies</t>
  </si>
  <si>
    <t>/i/ Income from dividends</t>
  </si>
  <si>
    <t>Revenue from contracts with customers /ii/</t>
  </si>
  <si>
    <t>Income from dividends /i/</t>
  </si>
  <si>
    <t xml:space="preserve">3. Sales revenue </t>
  </si>
  <si>
    <t>The Company is not exposed to significant seasonal or cyclical changes in its business operations.</t>
  </si>
  <si>
    <t>Seasonal effects</t>
  </si>
  <si>
    <t>In preparing the financial statements, the Management used judgments and estimates that affect the application of accounting policies and the reported amounts of assets, liabilities, income, and expenses. The resulting accounting estimates will, by definition, seldom equal the related actual results. The key accounting estimates remain consistent with those described in the latest annual financial statements. The accounting policies applied in these financial statements are the same as those applied in the financial statements as at and for the year ended 31 December 2025.</t>
  </si>
  <si>
    <t>These interim financial statements for the period ended 31 March 2026 should be read in conjunction with the latest annual financial statements of the Company as at and for the year ended 31 December 2025 ("the latest annual financial statements"), as they do not include all the information required for a complete set of financial statements prepared in accordance with International Financial Reporting Standards (IFRS). However, selected explanatory notes are included to explain events and transactions that are significant for an understanding of the changes in the Company's financial position and performance since the last annual financial statements. The Company’s separate and consolidated annual financial statements are available on the Company’s website.</t>
  </si>
  <si>
    <t>2 	Significant accounting policies</t>
  </si>
  <si>
    <t>The average number of employees during the first quarter of 2026 amounted to 637, compared with an average of 584 employees in the corresponding period of the previous year.</t>
  </si>
  <si>
    <r>
      <rPr>
        <b/>
        <sz val="9.5"/>
        <color rgb="FF000000"/>
        <rFont val="Verdana"/>
        <family val="2"/>
        <charset val="238"/>
      </rPr>
      <t>1</t>
    </r>
    <r>
      <rPr>
        <b/>
        <sz val="9.5"/>
        <color rgb="FF000000"/>
        <rFont val="Verdana"/>
        <family val="2"/>
        <charset val="238"/>
      </rPr>
      <t xml:space="preserve"> 	</t>
    </r>
    <r>
      <rPr>
        <b/>
        <sz val="9.5"/>
        <color rgb="FF000000"/>
        <rFont val="Verdana"/>
        <family val="2"/>
        <charset val="238"/>
      </rPr>
      <t>General information about the company</t>
    </r>
    <r>
      <rPr>
        <sz val="9.5"/>
        <color rgb="FF000000"/>
        <rFont val="Verdana"/>
        <family val="2"/>
        <charset val="238"/>
      </rPr>
      <t xml:space="preserve">
KONCAR Inc.</t>
    </r>
    <r>
      <rPr>
        <sz val="9.5"/>
        <color rgb="FF000000"/>
        <rFont val="Verdana"/>
        <family val="2"/>
        <charset val="238"/>
      </rPr>
      <t xml:space="preserve"> </t>
    </r>
    <r>
      <rPr>
        <sz val="9.5"/>
        <color rgb="FF000000"/>
        <rFont val="Verdana"/>
        <family val="2"/>
        <charset val="238"/>
      </rPr>
      <t>(PIN: 45050126417), Zagreb, Fallerovo šetalište 22 (hereinafter: the "Company") is the Parent Company of the KONČAR Group.</t>
    </r>
    <r>
      <rPr>
        <sz val="9.5"/>
        <color rgb="FF000000"/>
        <rFont val="Verdana"/>
        <family val="2"/>
        <charset val="238"/>
      </rPr>
      <t xml:space="preserve"> </t>
    </r>
    <r>
      <rPr>
        <sz val="9.5"/>
        <color rgb="FF000000"/>
        <rFont val="Verdana"/>
        <family val="2"/>
        <charset val="238"/>
      </rPr>
      <t>In its capacity as the parent, the Company prepares consolidated financial statements, which are presented separately.</t>
    </r>
    <r>
      <rPr>
        <sz val="9.5"/>
        <color rgb="FF000000"/>
        <rFont val="Verdana"/>
        <family val="2"/>
        <charset val="238"/>
      </rPr>
      <t xml:space="preserve"> </t>
    </r>
    <r>
      <rPr>
        <sz val="9.5"/>
        <color rgb="FF000000"/>
        <rFont val="Verdana"/>
        <family val="2"/>
        <charset val="238"/>
      </rPr>
      <t>These unconsolidated financial statements represent the financial statements of the Company as a standalone entity.</t>
    </r>
    <r>
      <rPr>
        <sz val="9.5"/>
        <color rgb="FF000000"/>
        <rFont val="Verdana"/>
        <family val="2"/>
        <charset val="238"/>
      </rPr>
      <t xml:space="preserve"> </t>
    </r>
    <r>
      <rPr>
        <sz val="9.5"/>
        <color rgb="FF000000"/>
        <rFont val="Verdana"/>
        <family val="2"/>
        <charset val="238"/>
      </rPr>
      <t>The Company manages its wholly-owned subsidiaries and associated companies.</t>
    </r>
    <r>
      <rPr>
        <sz val="9.5"/>
        <color rgb="FF000000"/>
        <rFont val="Verdana"/>
        <family val="2"/>
        <charset val="238"/>
      </rPr>
      <t xml:space="preserve">
</t>
    </r>
  </si>
  <si>
    <t>Reporting period: 1 Jan 2026 - 31 March 2026</t>
  </si>
  <si>
    <t>PIN/OIB:45050126417</t>
  </si>
  <si>
    <t>Name of issuer: KONČAR Inc.</t>
  </si>
  <si>
    <t>NOTES TO THE FINANCIAL STATEMENTS</t>
  </si>
  <si>
    <t xml:space="preserve">Based on the 2025 corporate income tax return, the Company has no corporate income tax liability, mainly as a result of significant dividend income reducing the taxable base (similarly, no corporate income tax liability arose in 2025). However, as at 31 December 2025, the Company recognised a deferred tax asset relating to tax loss carryforwards and deductible temporary differences. Given the uncertainty regarding the final corporate income tax liability for 2026 and the estimate that any liability would be minimal or non-existent, no tax rate has been applied for the first quarter, and it is assumed that carried-forward tax losses will be utilised. </t>
  </si>
  <si>
    <t>31 March 2026</t>
  </si>
  <si>
    <t xml:space="preserve">The Company’s share capital is set at EUR 159,471,378 (31 December 2025: EUR 159,471,378), comprising 2,572,119 ordinary shares with a nominal value of EUR 62 each. The Company’s shares are listed on the Official Market of the Zagreb Stock Exchange under the ticker symbol KOEI-R-A. As at 31 March 2026, the Company held 23,533 treasury shares (31 December 2025: 23,700 shares). </t>
  </si>
  <si>
    <t>-</t>
  </si>
  <si>
    <t xml:space="preserve">Other income in the first quarter of 2026 related predominantly to the sale of real estate, two apartments that were owned by the Company. </t>
  </si>
  <si>
    <t xml:space="preserve">Compared to December 31, 2025, there was an additional investment in the capital reserves of subsidiaries. Investments in shares of the subsidiary KONČAR – Transformer tanks Ltd. increased by 0.8 million euros. In January 2026, an additional capital increase of the company KONČAR – Digital Ltd. was carried out in the amount of 18 million euros. The aforementioned capital increase was carried out with the aim of achieving the adopted strategy and business strategic goals of the KONČAR Group. Additionally, with the merger of the company INK PROJECT LTd., shares in the company in the amount of 0.2 million euros were eliminated. </t>
  </si>
  <si>
    <t>Total operating expenses in Q1 2026 amounted to EUR 38.2 million, compared to EUR 46.9 million in Q1 2025, representing a significant year-on-year increase. 
Compared with planned amounts, actual expenses were 18.4% lower. The decline in operating expenses was driven primarily by lower execution levels, which consequently resulted in lower cost of goods sold (within material costs).</t>
  </si>
  <si>
    <t>TELENERG - ENGINEERING Ltd., Zagreb</t>
  </si>
  <si>
    <t>KONČAR - Metal Structures Ltd. for manufacturing, Zagreb</t>
  </si>
  <si>
    <t>KONČAR - Generators and Motors Ltd. for manufacturing, Zagreb</t>
  </si>
  <si>
    <t>KONČAR - Distribution and Special Transformers Inc. for manufacturing, Zagreb</t>
  </si>
  <si>
    <t>KONČAR - Electrical Engineering Institute Ltd. for research, development and services, Zagreb</t>
  </si>
  <si>
    <t>KONČAR - Electronics and Informatics Ltd. for manufacturing and services, Zagreb</t>
  </si>
  <si>
    <t>KONČAR - Renewable Energy Sources Ltd., Zagreb</t>
  </si>
  <si>
    <t>KONČAR - Electric Vehicles Inc. for manufacturing, Zagreb</t>
  </si>
  <si>
    <t>KONČAR - Instrument Transformers Inc. for manufacturing, Zagreb</t>
  </si>
  <si>
    <t>KONČAR - Digital Ltd. for digital services, Zagreb</t>
  </si>
  <si>
    <t>KONČAR - Transformer Tanks Ltd. for manufacturing, Sesvetski Kraljevec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</si>
</sst>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000"/>
    <numFmt numFmtId="165" formatCode="00"/>
    <numFmt numFmtId="166" formatCode="_-* #,##0_-;\-* #,##0_-;_-* &quot;-&quot;??_-;_-@_-"/>
    <numFmt numFmtId="167" formatCode="0.0%"/>
  </numFmts>
  <fonts count="4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sz val="9"/>
      <name val="Verdana"/>
      <family val="2"/>
      <charset val="238"/>
    </font>
    <font>
      <sz val="9"/>
      <color theme="1"/>
      <name val="Arial"/>
      <family val="2"/>
      <charset val="238"/>
    </font>
    <font>
      <sz val="9"/>
      <color theme="1"/>
      <name val="Verdana"/>
      <family val="2"/>
      <charset val="238"/>
    </font>
    <font>
      <sz val="9.5"/>
      <name val="Verdana"/>
      <family val="2"/>
      <charset val="238"/>
    </font>
    <font>
      <b/>
      <sz val="9.5"/>
      <name val="Verdana"/>
      <family val="2"/>
      <charset val="238"/>
    </font>
    <font>
      <sz val="9.5"/>
      <color rgb="FF000000"/>
      <name val="Verdana"/>
      <family val="2"/>
      <charset val="238"/>
    </font>
    <font>
      <b/>
      <sz val="9.5"/>
      <color rgb="FF000000"/>
      <name val="Verdana"/>
      <family val="2"/>
      <charset val="238"/>
    </font>
    <font>
      <b/>
      <i/>
      <sz val="9.5"/>
      <color rgb="FF000000"/>
      <name val="Verdana"/>
      <family val="2"/>
      <charset val="238"/>
    </font>
    <font>
      <b/>
      <u/>
      <sz val="9.5"/>
      <color rgb="FF000000"/>
      <name val="Verdana"/>
      <family val="2"/>
      <charset val="238"/>
    </font>
    <font>
      <i/>
      <sz val="9.5"/>
      <name val="Verdana"/>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double">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33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 fillId="0" borderId="0" xfId="5" applyAlignment="1">
      <alignment wrapText="1"/>
    </xf>
    <xf numFmtId="0" fontId="2" fillId="11" borderId="0" xfId="5" applyFill="1"/>
    <xf numFmtId="0" fontId="39" fillId="11" borderId="0" xfId="5" applyFont="1" applyFill="1" applyAlignment="1">
      <alignment vertical="center" wrapText="1"/>
    </xf>
    <xf numFmtId="0" fontId="41" fillId="11" borderId="0" xfId="5" applyFont="1" applyFill="1" applyAlignment="1">
      <alignment vertical="center" wrapText="1"/>
    </xf>
    <xf numFmtId="0" fontId="42" fillId="11" borderId="0" xfId="5" applyFont="1" applyFill="1" applyAlignment="1">
      <alignment horizontal="justify" vertical="center" wrapText="1"/>
    </xf>
    <xf numFmtId="3" fontId="43" fillId="11" borderId="0" xfId="5" applyNumberFormat="1" applyFont="1" applyFill="1" applyAlignment="1">
      <alignment horizontal="right" vertical="center" wrapText="1"/>
    </xf>
    <xf numFmtId="166" fontId="43" fillId="11" borderId="0" xfId="5" applyNumberFormat="1" applyFont="1" applyFill="1" applyAlignment="1">
      <alignment horizontal="right" vertical="center" wrapText="1"/>
    </xf>
    <xf numFmtId="0" fontId="43" fillId="11" borderId="0" xfId="5" applyFont="1" applyFill="1" applyAlignment="1">
      <alignment vertical="center" wrapText="1"/>
    </xf>
    <xf numFmtId="0" fontId="44" fillId="11" borderId="0" xfId="5" applyFont="1" applyFill="1" applyAlignment="1">
      <alignment vertical="center" wrapText="1"/>
    </xf>
    <xf numFmtId="3" fontId="41" fillId="11" borderId="0" xfId="5" applyNumberFormat="1" applyFont="1" applyFill="1" applyAlignment="1">
      <alignment vertical="center" wrapText="1"/>
    </xf>
    <xf numFmtId="0" fontId="43" fillId="11" borderId="0" xfId="5" applyFont="1" applyFill="1" applyAlignment="1">
      <alignment horizontal="right" vertical="center" wrapText="1"/>
    </xf>
    <xf numFmtId="166" fontId="41" fillId="11" borderId="0" xfId="5" applyNumberFormat="1" applyFont="1" applyFill="1" applyAlignment="1">
      <alignment vertical="center" wrapText="1"/>
    </xf>
    <xf numFmtId="14" fontId="45" fillId="11" borderId="18" xfId="5" applyNumberFormat="1" applyFont="1" applyFill="1" applyBorder="1" applyAlignment="1">
      <alignment horizontal="right" vertical="center" wrapText="1"/>
    </xf>
    <xf numFmtId="0" fontId="45" fillId="11" borderId="18" xfId="5" applyFont="1" applyFill="1" applyBorder="1" applyAlignment="1">
      <alignment horizontal="right" vertical="center" wrapText="1"/>
    </xf>
    <xf numFmtId="0" fontId="45" fillId="11" borderId="18" xfId="5" applyFont="1" applyFill="1" applyBorder="1" applyAlignment="1">
      <alignment vertical="center" wrapText="1"/>
    </xf>
    <xf numFmtId="0" fontId="44" fillId="11" borderId="0" xfId="5" applyFont="1" applyFill="1" applyAlignment="1">
      <alignment horizontal="right" vertical="center" wrapText="1"/>
    </xf>
    <xf numFmtId="43" fontId="41" fillId="11" borderId="0" xfId="6" applyFont="1" applyFill="1" applyAlignment="1">
      <alignment vertical="center" wrapText="1"/>
    </xf>
    <xf numFmtId="41" fontId="43" fillId="11" borderId="0" xfId="5" applyNumberFormat="1" applyFont="1" applyFill="1" applyAlignment="1">
      <alignment horizontal="right" vertical="center"/>
    </xf>
    <xf numFmtId="3" fontId="43" fillId="11" borderId="0" xfId="5" applyNumberFormat="1" applyFont="1" applyFill="1" applyAlignment="1">
      <alignment vertical="center" wrapText="1"/>
    </xf>
    <xf numFmtId="0" fontId="42" fillId="11" borderId="0" xfId="5" applyFont="1" applyFill="1" applyAlignment="1">
      <alignment vertical="center" wrapText="1"/>
    </xf>
    <xf numFmtId="43" fontId="42" fillId="11" borderId="0" xfId="6" applyFont="1" applyFill="1" applyAlignment="1">
      <alignment vertical="center" wrapText="1"/>
    </xf>
    <xf numFmtId="166" fontId="44" fillId="11" borderId="0" xfId="5" applyNumberFormat="1" applyFont="1" applyFill="1" applyAlignment="1">
      <alignment horizontal="right" vertical="center" wrapText="1"/>
    </xf>
    <xf numFmtId="3" fontId="44" fillId="11" borderId="0" xfId="5" applyNumberFormat="1" applyFont="1" applyFill="1" applyAlignment="1">
      <alignment horizontal="right" vertical="center" wrapText="1"/>
    </xf>
    <xf numFmtId="166" fontId="41" fillId="11" borderId="0" xfId="6" applyNumberFormat="1" applyFont="1" applyFill="1" applyAlignment="1">
      <alignment vertical="center"/>
    </xf>
    <xf numFmtId="166" fontId="41" fillId="11" borderId="0" xfId="6" applyNumberFormat="1" applyFont="1" applyFill="1" applyAlignment="1">
      <alignment vertical="center" wrapText="1"/>
    </xf>
    <xf numFmtId="49" fontId="45" fillId="11" borderId="18" xfId="5" applyNumberFormat="1" applyFont="1" applyFill="1" applyBorder="1" applyAlignment="1">
      <alignment horizontal="right" vertical="center" wrapText="1"/>
    </xf>
    <xf numFmtId="0" fontId="41" fillId="11" borderId="0" xfId="5" applyFont="1" applyFill="1" applyAlignment="1">
      <alignment horizontal="left" vertical="center" wrapText="1"/>
    </xf>
    <xf numFmtId="4" fontId="41" fillId="11" borderId="0" xfId="5" applyNumberFormat="1" applyFont="1" applyFill="1" applyAlignment="1">
      <alignment vertical="center" wrapText="1"/>
    </xf>
    <xf numFmtId="3" fontId="44" fillId="11" borderId="19" xfId="5" applyNumberFormat="1" applyFont="1" applyFill="1" applyBorder="1" applyAlignment="1">
      <alignment horizontal="right" vertical="center" wrapText="1"/>
    </xf>
    <xf numFmtId="0" fontId="46" fillId="11" borderId="0" xfId="5" applyFont="1" applyFill="1" applyAlignment="1">
      <alignment vertical="center" wrapText="1"/>
    </xf>
    <xf numFmtId="0" fontId="44" fillId="11" borderId="18" xfId="5" applyFont="1" applyFill="1" applyBorder="1" applyAlignment="1">
      <alignment horizontal="right" vertical="center" wrapText="1"/>
    </xf>
    <xf numFmtId="15" fontId="44" fillId="11" borderId="0" xfId="5" applyNumberFormat="1" applyFont="1" applyFill="1" applyAlignment="1">
      <alignment horizontal="right" vertical="center" wrapText="1"/>
    </xf>
    <xf numFmtId="2" fontId="44" fillId="11" borderId="20" xfId="5" applyNumberFormat="1" applyFont="1" applyFill="1" applyBorder="1" applyAlignment="1">
      <alignment horizontal="right" vertical="center" wrapText="1"/>
    </xf>
    <xf numFmtId="0" fontId="44" fillId="11" borderId="0" xfId="5" applyFont="1" applyFill="1" applyAlignment="1">
      <alignment horizontal="justify" vertical="center" wrapText="1"/>
    </xf>
    <xf numFmtId="3" fontId="43" fillId="11" borderId="0" xfId="5" applyNumberFormat="1" applyFont="1" applyFill="1"/>
    <xf numFmtId="0" fontId="43" fillId="11" borderId="0" xfId="5" applyFont="1" applyFill="1" applyAlignment="1">
      <alignment horizontal="justify" vertical="center" wrapText="1"/>
    </xf>
    <xf numFmtId="0" fontId="43" fillId="11" borderId="18" xfId="5" applyFont="1" applyFill="1" applyBorder="1" applyAlignment="1">
      <alignment horizontal="right" vertical="center" wrapText="1"/>
    </xf>
    <xf numFmtId="0" fontId="41" fillId="11" borderId="0" xfId="5" applyFont="1" applyFill="1" applyAlignment="1">
      <alignment horizontal="right" vertical="center" wrapText="1"/>
    </xf>
    <xf numFmtId="0" fontId="42" fillId="11" borderId="0" xfId="5" applyFont="1" applyFill="1" applyAlignment="1">
      <alignment horizontal="right" vertical="center" wrapText="1"/>
    </xf>
    <xf numFmtId="0" fontId="41" fillId="11" borderId="0" xfId="5" applyFont="1" applyFill="1" applyAlignment="1">
      <alignment horizontal="justify" vertical="center" wrapText="1"/>
    </xf>
    <xf numFmtId="3" fontId="43" fillId="11" borderId="18" xfId="5" applyNumberFormat="1" applyFont="1" applyFill="1" applyBorder="1" applyAlignment="1">
      <alignment horizontal="right" vertical="center" wrapText="1"/>
    </xf>
    <xf numFmtId="0" fontId="47" fillId="11" borderId="0" xfId="5" applyFont="1" applyFill="1" applyAlignment="1">
      <alignment horizontal="justify" vertical="center" wrapText="1"/>
    </xf>
    <xf numFmtId="167" fontId="41" fillId="11" borderId="0" xfId="7" applyNumberFormat="1" applyFont="1" applyFill="1" applyAlignment="1">
      <alignment vertical="center" wrapText="1"/>
    </xf>
    <xf numFmtId="3" fontId="44" fillId="11" borderId="20" xfId="5" applyNumberFormat="1" applyFont="1" applyFill="1" applyBorder="1" applyAlignment="1">
      <alignment horizontal="right" vertical="center" wrapText="1"/>
    </xf>
    <xf numFmtId="0" fontId="41" fillId="11" borderId="0" xfId="5" applyFont="1" applyFill="1" applyAlignment="1">
      <alignment vertical="center"/>
    </xf>
    <xf numFmtId="166" fontId="43" fillId="11" borderId="0" xfId="0" applyNumberFormat="1" applyFont="1" applyFill="1" applyAlignment="1">
      <alignment horizontal="right" vertical="center" wrapText="1"/>
    </xf>
    <xf numFmtId="0" fontId="41" fillId="11" borderId="0" xfId="5" applyFont="1" applyFill="1" applyAlignment="1">
      <alignment horizontal="left" vertical="top" wrapText="1"/>
    </xf>
    <xf numFmtId="0" fontId="41" fillId="11" borderId="0" xfId="5" applyFont="1" applyFill="1" applyAlignment="1">
      <alignment horizontal="left" vertical="top"/>
    </xf>
    <xf numFmtId="0" fontId="41" fillId="11" borderId="0" xfId="5" applyFont="1" applyFill="1" applyAlignment="1">
      <alignment horizontal="left" vertical="center" wrapText="1"/>
    </xf>
    <xf numFmtId="0" fontId="41" fillId="11" borderId="0" xfId="5" applyFont="1" applyFill="1" applyAlignment="1">
      <alignment vertical="center" wrapText="1"/>
    </xf>
    <xf numFmtId="0" fontId="42" fillId="11" borderId="0" xfId="5" applyFont="1" applyFill="1" applyAlignment="1">
      <alignment horizontal="left" vertical="center" wrapText="1"/>
    </xf>
    <xf numFmtId="0" fontId="38" fillId="11" borderId="0" xfId="5" applyFont="1" applyFill="1" applyAlignment="1">
      <alignment horizontal="left" vertical="center" wrapText="1"/>
    </xf>
    <xf numFmtId="0" fontId="43" fillId="11" borderId="0" xfId="5" applyFont="1" applyFill="1" applyAlignment="1">
      <alignment vertical="center" wrapText="1"/>
    </xf>
    <xf numFmtId="0" fontId="44" fillId="11" borderId="0" xfId="5" applyFont="1" applyFill="1" applyAlignment="1">
      <alignment horizontal="center" vertical="center" wrapText="1"/>
    </xf>
    <xf numFmtId="0" fontId="40" fillId="11" borderId="0" xfId="5" applyFont="1" applyFill="1" applyAlignment="1">
      <alignment horizontal="left" vertical="center"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cellXfs>
  <cellStyles count="8">
    <cellStyle name="Comma 2" xfId="6" xr:uid="{07D0B2AB-4DF3-4560-BC77-CC5305475294}"/>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Percent 2" xfId="7" xr:uid="{97120B2A-510E-40F0-B450-4E4D4AD85A78}"/>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85" zoomScaleNormal="100" zoomScaleSheetLayoutView="85" workbookViewId="0">
      <selection activeCell="E51" sqref="E51:F5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8" t="s">
        <v>0</v>
      </c>
      <c r="B1" s="179"/>
      <c r="C1" s="179"/>
      <c r="D1" s="51"/>
      <c r="E1" s="51"/>
      <c r="F1" s="51"/>
      <c r="G1" s="51"/>
      <c r="H1" s="51"/>
      <c r="I1" s="51"/>
      <c r="J1" s="52"/>
    </row>
    <row r="2" spans="1:20" ht="14.45" customHeight="1" x14ac:dyDescent="0.25">
      <c r="A2" s="180" t="s">
        <v>1</v>
      </c>
      <c r="B2" s="181"/>
      <c r="C2" s="181"/>
      <c r="D2" s="181"/>
      <c r="E2" s="181"/>
      <c r="F2" s="181"/>
      <c r="G2" s="181"/>
      <c r="H2" s="181"/>
      <c r="I2" s="181"/>
      <c r="J2" s="182"/>
      <c r="N2" s="34">
        <v>1</v>
      </c>
    </row>
    <row r="3" spans="1:20" x14ac:dyDescent="0.25">
      <c r="A3" s="53"/>
      <c r="B3" s="54"/>
      <c r="C3" s="54"/>
      <c r="D3" s="54"/>
      <c r="E3" s="54"/>
      <c r="F3" s="54"/>
      <c r="G3" s="54"/>
      <c r="H3" s="54"/>
      <c r="I3" s="54"/>
      <c r="J3" s="55"/>
      <c r="N3" s="34">
        <v>2</v>
      </c>
    </row>
    <row r="4" spans="1:20" ht="33.6" customHeight="1" x14ac:dyDescent="0.25">
      <c r="A4" s="183" t="s">
        <v>2</v>
      </c>
      <c r="B4" s="184"/>
      <c r="C4" s="184"/>
      <c r="D4" s="184"/>
      <c r="E4" s="185">
        <v>46023</v>
      </c>
      <c r="F4" s="186"/>
      <c r="G4" s="56" t="s">
        <v>3</v>
      </c>
      <c r="H4" s="185">
        <v>46112</v>
      </c>
      <c r="I4" s="186"/>
      <c r="J4" s="57"/>
      <c r="N4" s="34">
        <v>3</v>
      </c>
    </row>
    <row r="5" spans="1:20" s="33" customFormat="1" ht="10.15" customHeight="1" x14ac:dyDescent="0.25">
      <c r="A5" s="187"/>
      <c r="B5" s="188"/>
      <c r="C5" s="188"/>
      <c r="D5" s="188"/>
      <c r="E5" s="188"/>
      <c r="F5" s="188"/>
      <c r="G5" s="188"/>
      <c r="H5" s="188"/>
      <c r="I5" s="188"/>
      <c r="J5" s="189"/>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97" t="s">
        <v>6</v>
      </c>
      <c r="B10" s="198"/>
      <c r="C10" s="198"/>
      <c r="D10" s="198"/>
      <c r="E10" s="198"/>
      <c r="F10" s="198"/>
      <c r="G10" s="198"/>
      <c r="H10" s="198"/>
      <c r="I10" s="198"/>
      <c r="J10" s="66"/>
    </row>
    <row r="11" spans="1:20" ht="24.6" customHeight="1" x14ac:dyDescent="0.25">
      <c r="A11" s="199" t="s">
        <v>7</v>
      </c>
      <c r="B11" s="200"/>
      <c r="C11" s="192" t="s">
        <v>446</v>
      </c>
      <c r="D11" s="193"/>
      <c r="E11" s="67"/>
      <c r="F11" s="201" t="s">
        <v>8</v>
      </c>
      <c r="G11" s="191"/>
      <c r="H11" s="202" t="s">
        <v>447</v>
      </c>
      <c r="I11" s="203"/>
      <c r="J11" s="68"/>
    </row>
    <row r="12" spans="1:20" ht="14.45" customHeight="1" x14ac:dyDescent="0.25">
      <c r="A12" s="69"/>
      <c r="B12" s="70"/>
      <c r="C12" s="70"/>
      <c r="D12" s="70"/>
      <c r="E12" s="195"/>
      <c r="F12" s="195"/>
      <c r="G12" s="195"/>
      <c r="H12" s="195"/>
      <c r="I12" s="71"/>
      <c r="J12" s="68"/>
    </row>
    <row r="13" spans="1:20" ht="21" customHeight="1" x14ac:dyDescent="0.25">
      <c r="A13" s="190" t="s">
        <v>9</v>
      </c>
      <c r="B13" s="191"/>
      <c r="C13" s="192" t="s">
        <v>448</v>
      </c>
      <c r="D13" s="193"/>
      <c r="E13" s="194"/>
      <c r="F13" s="195"/>
      <c r="G13" s="195"/>
      <c r="H13" s="195"/>
      <c r="I13" s="71"/>
      <c r="J13" s="68"/>
    </row>
    <row r="14" spans="1:20" ht="10.9" customHeight="1" x14ac:dyDescent="0.25">
      <c r="A14" s="67"/>
      <c r="B14" s="71"/>
      <c r="C14" s="47"/>
      <c r="D14" s="47"/>
      <c r="E14" s="196"/>
      <c r="F14" s="196"/>
      <c r="G14" s="196"/>
      <c r="H14" s="196"/>
      <c r="I14" s="70"/>
      <c r="J14" s="72"/>
    </row>
    <row r="15" spans="1:20" ht="22.9" customHeight="1" x14ac:dyDescent="0.25">
      <c r="A15" s="190" t="s">
        <v>10</v>
      </c>
      <c r="B15" s="191"/>
      <c r="C15" s="192" t="s">
        <v>449</v>
      </c>
      <c r="D15" s="193"/>
      <c r="E15" s="210"/>
      <c r="F15" s="211"/>
      <c r="G15" s="73" t="s">
        <v>11</v>
      </c>
      <c r="H15" s="202" t="s">
        <v>451</v>
      </c>
      <c r="I15" s="203"/>
      <c r="J15" s="74"/>
    </row>
    <row r="16" spans="1:20" ht="10.9" customHeight="1" x14ac:dyDescent="0.25">
      <c r="A16" s="67"/>
      <c r="B16" s="71"/>
      <c r="C16" s="70"/>
      <c r="D16" s="70"/>
      <c r="E16" s="196"/>
      <c r="F16" s="196"/>
      <c r="G16" s="212"/>
      <c r="H16" s="212"/>
      <c r="I16" s="70"/>
      <c r="J16" s="72"/>
    </row>
    <row r="17" spans="1:10" ht="22.9" customHeight="1" x14ac:dyDescent="0.25">
      <c r="A17" s="75"/>
      <c r="B17" s="73" t="s">
        <v>12</v>
      </c>
      <c r="C17" s="192" t="s">
        <v>450</v>
      </c>
      <c r="D17" s="193"/>
      <c r="E17" s="76"/>
      <c r="F17" s="76"/>
      <c r="G17" s="76"/>
      <c r="H17" s="76"/>
      <c r="I17" s="76"/>
      <c r="J17" s="74"/>
    </row>
    <row r="18" spans="1:10" x14ac:dyDescent="0.25">
      <c r="A18" s="204"/>
      <c r="B18" s="205"/>
      <c r="C18" s="196"/>
      <c r="D18" s="196"/>
      <c r="E18" s="196"/>
      <c r="F18" s="196"/>
      <c r="G18" s="196"/>
      <c r="H18" s="196"/>
      <c r="I18" s="70"/>
      <c r="J18" s="72"/>
    </row>
    <row r="19" spans="1:10" x14ac:dyDescent="0.25">
      <c r="A19" s="199" t="s">
        <v>13</v>
      </c>
      <c r="B19" s="206"/>
      <c r="C19" s="207" t="s">
        <v>452</v>
      </c>
      <c r="D19" s="208"/>
      <c r="E19" s="208"/>
      <c r="F19" s="208"/>
      <c r="G19" s="208"/>
      <c r="H19" s="208"/>
      <c r="I19" s="208"/>
      <c r="J19" s="209"/>
    </row>
    <row r="20" spans="1:10" x14ac:dyDescent="0.25">
      <c r="A20" s="69"/>
      <c r="B20" s="70"/>
      <c r="C20" s="77"/>
      <c r="D20" s="70"/>
      <c r="E20" s="196"/>
      <c r="F20" s="196"/>
      <c r="G20" s="196"/>
      <c r="H20" s="196"/>
      <c r="I20" s="70"/>
      <c r="J20" s="72"/>
    </row>
    <row r="21" spans="1:10" x14ac:dyDescent="0.25">
      <c r="A21" s="199" t="s">
        <v>14</v>
      </c>
      <c r="B21" s="206"/>
      <c r="C21" s="202">
        <v>10000</v>
      </c>
      <c r="D21" s="203"/>
      <c r="E21" s="196"/>
      <c r="F21" s="196"/>
      <c r="G21" s="207" t="s">
        <v>453</v>
      </c>
      <c r="H21" s="208"/>
      <c r="I21" s="208"/>
      <c r="J21" s="209"/>
    </row>
    <row r="22" spans="1:10" x14ac:dyDescent="0.25">
      <c r="A22" s="69"/>
      <c r="B22" s="70"/>
      <c r="C22" s="70"/>
      <c r="D22" s="70"/>
      <c r="E22" s="196"/>
      <c r="F22" s="196"/>
      <c r="G22" s="196"/>
      <c r="H22" s="196"/>
      <c r="I22" s="70"/>
      <c r="J22" s="72"/>
    </row>
    <row r="23" spans="1:10" x14ac:dyDescent="0.25">
      <c r="A23" s="199" t="s">
        <v>15</v>
      </c>
      <c r="B23" s="206"/>
      <c r="C23" s="207" t="s">
        <v>454</v>
      </c>
      <c r="D23" s="208"/>
      <c r="E23" s="208"/>
      <c r="F23" s="208"/>
      <c r="G23" s="208"/>
      <c r="H23" s="208"/>
      <c r="I23" s="208"/>
      <c r="J23" s="209"/>
    </row>
    <row r="24" spans="1:10" x14ac:dyDescent="0.25">
      <c r="A24" s="69"/>
      <c r="B24" s="70"/>
      <c r="C24" s="47"/>
      <c r="D24" s="70"/>
      <c r="E24" s="196"/>
      <c r="F24" s="196"/>
      <c r="G24" s="196"/>
      <c r="H24" s="196"/>
      <c r="I24" s="70"/>
      <c r="J24" s="72"/>
    </row>
    <row r="25" spans="1:10" x14ac:dyDescent="0.25">
      <c r="A25" s="199" t="s">
        <v>16</v>
      </c>
      <c r="B25" s="206"/>
      <c r="C25" s="214" t="s">
        <v>455</v>
      </c>
      <c r="D25" s="215"/>
      <c r="E25" s="215"/>
      <c r="F25" s="215"/>
      <c r="G25" s="215"/>
      <c r="H25" s="215"/>
      <c r="I25" s="215"/>
      <c r="J25" s="216"/>
    </row>
    <row r="26" spans="1:10" x14ac:dyDescent="0.25">
      <c r="A26" s="69"/>
      <c r="B26" s="70"/>
      <c r="C26" s="77"/>
      <c r="D26" s="70"/>
      <c r="E26" s="196"/>
      <c r="F26" s="196"/>
      <c r="G26" s="196"/>
      <c r="H26" s="196"/>
      <c r="I26" s="70"/>
      <c r="J26" s="72"/>
    </row>
    <row r="27" spans="1:10" x14ac:dyDescent="0.25">
      <c r="A27" s="199" t="s">
        <v>17</v>
      </c>
      <c r="B27" s="206"/>
      <c r="C27" s="214" t="s">
        <v>456</v>
      </c>
      <c r="D27" s="215"/>
      <c r="E27" s="215"/>
      <c r="F27" s="215"/>
      <c r="G27" s="215"/>
      <c r="H27" s="215"/>
      <c r="I27" s="215"/>
      <c r="J27" s="216"/>
    </row>
    <row r="28" spans="1:10" ht="13.9" customHeight="1" x14ac:dyDescent="0.25">
      <c r="A28" s="69"/>
      <c r="B28" s="70"/>
      <c r="C28" s="77"/>
      <c r="D28" s="70"/>
      <c r="E28" s="196"/>
      <c r="F28" s="196"/>
      <c r="G28" s="196"/>
      <c r="H28" s="196"/>
      <c r="I28" s="70"/>
      <c r="J28" s="72"/>
    </row>
    <row r="29" spans="1:10" ht="22.9" customHeight="1" x14ac:dyDescent="0.25">
      <c r="A29" s="190" t="s">
        <v>18</v>
      </c>
      <c r="B29" s="206"/>
      <c r="C29" s="18">
        <v>660</v>
      </c>
      <c r="D29" s="78"/>
      <c r="E29" s="213"/>
      <c r="F29" s="213"/>
      <c r="G29" s="213"/>
      <c r="H29" s="213"/>
      <c r="I29" s="79"/>
      <c r="J29" s="80"/>
    </row>
    <row r="30" spans="1:10" x14ac:dyDescent="0.25">
      <c r="A30" s="69"/>
      <c r="B30" s="70"/>
      <c r="C30" s="70"/>
      <c r="D30" s="70"/>
      <c r="E30" s="196"/>
      <c r="F30" s="196"/>
      <c r="G30" s="196"/>
      <c r="H30" s="196"/>
      <c r="I30" s="79"/>
      <c r="J30" s="80"/>
    </row>
    <row r="31" spans="1:10" x14ac:dyDescent="0.25">
      <c r="A31" s="199" t="s">
        <v>19</v>
      </c>
      <c r="B31" s="206"/>
      <c r="C31" s="19" t="s">
        <v>21</v>
      </c>
      <c r="D31" s="217" t="s">
        <v>20</v>
      </c>
      <c r="E31" s="218"/>
      <c r="F31" s="218"/>
      <c r="G31" s="218"/>
      <c r="H31" s="70"/>
      <c r="I31" s="81" t="s">
        <v>21</v>
      </c>
      <c r="J31" s="82" t="s">
        <v>22</v>
      </c>
    </row>
    <row r="32" spans="1:10" x14ac:dyDescent="0.25">
      <c r="A32" s="199"/>
      <c r="B32" s="206"/>
      <c r="C32" s="83"/>
      <c r="D32" s="56"/>
      <c r="E32" s="211"/>
      <c r="F32" s="211"/>
      <c r="G32" s="211"/>
      <c r="H32" s="211"/>
      <c r="I32" s="79"/>
      <c r="J32" s="80"/>
    </row>
    <row r="33" spans="1:10" x14ac:dyDescent="0.25">
      <c r="A33" s="199" t="s">
        <v>23</v>
      </c>
      <c r="B33" s="206"/>
      <c r="C33" s="18" t="s">
        <v>25</v>
      </c>
      <c r="D33" s="217" t="s">
        <v>24</v>
      </c>
      <c r="E33" s="218"/>
      <c r="F33" s="218"/>
      <c r="G33" s="218"/>
      <c r="H33" s="76"/>
      <c r="I33" s="81" t="s">
        <v>25</v>
      </c>
      <c r="J33" s="82" t="s">
        <v>26</v>
      </c>
    </row>
    <row r="34" spans="1:10" x14ac:dyDescent="0.25">
      <c r="A34" s="69"/>
      <c r="B34" s="70"/>
      <c r="C34" s="70"/>
      <c r="D34" s="70"/>
      <c r="E34" s="196"/>
      <c r="F34" s="196"/>
      <c r="G34" s="196"/>
      <c r="H34" s="196"/>
      <c r="I34" s="70"/>
      <c r="J34" s="72"/>
    </row>
    <row r="35" spans="1:10" x14ac:dyDescent="0.25">
      <c r="A35" s="217" t="s">
        <v>27</v>
      </c>
      <c r="B35" s="218"/>
      <c r="C35" s="218"/>
      <c r="D35" s="218"/>
      <c r="E35" s="218" t="s">
        <v>28</v>
      </c>
      <c r="F35" s="218"/>
      <c r="G35" s="218"/>
      <c r="H35" s="218"/>
      <c r="I35" s="218"/>
      <c r="J35" s="84" t="s">
        <v>29</v>
      </c>
    </row>
    <row r="36" spans="1:10" x14ac:dyDescent="0.25">
      <c r="A36" s="69"/>
      <c r="B36" s="70"/>
      <c r="C36" s="70"/>
      <c r="D36" s="70"/>
      <c r="E36" s="196"/>
      <c r="F36" s="196"/>
      <c r="G36" s="196"/>
      <c r="H36" s="196"/>
      <c r="I36" s="70"/>
      <c r="J36" s="80"/>
    </row>
    <row r="37" spans="1:10" x14ac:dyDescent="0.25">
      <c r="A37" s="219"/>
      <c r="B37" s="220"/>
      <c r="C37" s="220"/>
      <c r="D37" s="220"/>
      <c r="E37" s="219"/>
      <c r="F37" s="220"/>
      <c r="G37" s="220"/>
      <c r="H37" s="220"/>
      <c r="I37" s="221"/>
      <c r="J37" s="48"/>
    </row>
    <row r="38" spans="1:10" x14ac:dyDescent="0.25">
      <c r="A38" s="39"/>
      <c r="B38" s="47"/>
      <c r="C38" s="50"/>
      <c r="D38" s="222"/>
      <c r="E38" s="222"/>
      <c r="F38" s="222"/>
      <c r="G38" s="222"/>
      <c r="H38" s="222"/>
      <c r="I38" s="222"/>
      <c r="J38" s="40"/>
    </row>
    <row r="39" spans="1:10" x14ac:dyDescent="0.25">
      <c r="A39" s="219"/>
      <c r="B39" s="220"/>
      <c r="C39" s="220"/>
      <c r="D39" s="221"/>
      <c r="E39" s="219"/>
      <c r="F39" s="220"/>
      <c r="G39" s="220"/>
      <c r="H39" s="220"/>
      <c r="I39" s="221"/>
      <c r="J39" s="18"/>
    </row>
    <row r="40" spans="1:10" x14ac:dyDescent="0.25">
      <c r="A40" s="39"/>
      <c r="B40" s="47"/>
      <c r="C40" s="50"/>
      <c r="D40" s="49"/>
      <c r="E40" s="222"/>
      <c r="F40" s="222"/>
      <c r="G40" s="222"/>
      <c r="H40" s="222"/>
      <c r="I40" s="46"/>
      <c r="J40" s="40"/>
    </row>
    <row r="41" spans="1:10" x14ac:dyDescent="0.25">
      <c r="A41" s="219"/>
      <c r="B41" s="220"/>
      <c r="C41" s="220"/>
      <c r="D41" s="221"/>
      <c r="E41" s="219"/>
      <c r="F41" s="220"/>
      <c r="G41" s="220"/>
      <c r="H41" s="220"/>
      <c r="I41" s="221"/>
      <c r="J41" s="18"/>
    </row>
    <row r="42" spans="1:10" x14ac:dyDescent="0.25">
      <c r="A42" s="39"/>
      <c r="B42" s="47"/>
      <c r="C42" s="50"/>
      <c r="D42" s="49"/>
      <c r="E42" s="222"/>
      <c r="F42" s="222"/>
      <c r="G42" s="222"/>
      <c r="H42" s="222"/>
      <c r="I42" s="46"/>
      <c r="J42" s="40"/>
    </row>
    <row r="43" spans="1:10" x14ac:dyDescent="0.25">
      <c r="A43" s="219"/>
      <c r="B43" s="220"/>
      <c r="C43" s="220"/>
      <c r="D43" s="221"/>
      <c r="E43" s="219"/>
      <c r="F43" s="220"/>
      <c r="G43" s="220"/>
      <c r="H43" s="220"/>
      <c r="I43" s="221"/>
      <c r="J43" s="18"/>
    </row>
    <row r="44" spans="1:10" x14ac:dyDescent="0.25">
      <c r="A44" s="41"/>
      <c r="B44" s="50"/>
      <c r="C44" s="224"/>
      <c r="D44" s="224"/>
      <c r="E44" s="212"/>
      <c r="F44" s="212"/>
      <c r="G44" s="224"/>
      <c r="H44" s="224"/>
      <c r="I44" s="224"/>
      <c r="J44" s="40"/>
    </row>
    <row r="45" spans="1:10" x14ac:dyDescent="0.25">
      <c r="A45" s="219"/>
      <c r="B45" s="220"/>
      <c r="C45" s="220"/>
      <c r="D45" s="221"/>
      <c r="E45" s="219"/>
      <c r="F45" s="220"/>
      <c r="G45" s="220"/>
      <c r="H45" s="220"/>
      <c r="I45" s="221"/>
      <c r="J45" s="18"/>
    </row>
    <row r="46" spans="1:10" x14ac:dyDescent="0.25">
      <c r="A46" s="41"/>
      <c r="B46" s="50"/>
      <c r="C46" s="50"/>
      <c r="D46" s="47"/>
      <c r="E46" s="212"/>
      <c r="F46" s="212"/>
      <c r="G46" s="224"/>
      <c r="H46" s="224"/>
      <c r="I46" s="47"/>
      <c r="J46" s="40"/>
    </row>
    <row r="47" spans="1:10" x14ac:dyDescent="0.25">
      <c r="A47" s="219"/>
      <c r="B47" s="220"/>
      <c r="C47" s="220"/>
      <c r="D47" s="221"/>
      <c r="E47" s="219"/>
      <c r="F47" s="220"/>
      <c r="G47" s="220"/>
      <c r="H47" s="220"/>
      <c r="I47" s="221"/>
      <c r="J47" s="18"/>
    </row>
    <row r="48" spans="1:10" x14ac:dyDescent="0.25">
      <c r="A48" s="85"/>
      <c r="B48" s="77"/>
      <c r="C48" s="77"/>
      <c r="D48" s="70"/>
      <c r="E48" s="196"/>
      <c r="F48" s="196"/>
      <c r="G48" s="223"/>
      <c r="H48" s="223"/>
      <c r="I48" s="70"/>
      <c r="J48" s="86" t="s">
        <v>30</v>
      </c>
    </row>
    <row r="49" spans="1:10" x14ac:dyDescent="0.25">
      <c r="A49" s="85"/>
      <c r="B49" s="77"/>
      <c r="C49" s="77"/>
      <c r="D49" s="70"/>
      <c r="E49" s="196"/>
      <c r="F49" s="196"/>
      <c r="G49" s="223"/>
      <c r="H49" s="223"/>
      <c r="I49" s="70"/>
      <c r="J49" s="86" t="s">
        <v>31</v>
      </c>
    </row>
    <row r="50" spans="1:10" ht="14.45" customHeight="1" x14ac:dyDescent="0.25">
      <c r="A50" s="190" t="s">
        <v>32</v>
      </c>
      <c r="B50" s="201"/>
      <c r="C50" s="202"/>
      <c r="D50" s="203"/>
      <c r="E50" s="229" t="s">
        <v>33</v>
      </c>
      <c r="F50" s="230"/>
      <c r="G50" s="207"/>
      <c r="H50" s="208"/>
      <c r="I50" s="208"/>
      <c r="J50" s="209"/>
    </row>
    <row r="51" spans="1:10" x14ac:dyDescent="0.25">
      <c r="A51" s="85"/>
      <c r="B51" s="77"/>
      <c r="C51" s="223"/>
      <c r="D51" s="223"/>
      <c r="E51" s="196"/>
      <c r="F51" s="196"/>
      <c r="G51" s="231" t="s">
        <v>34</v>
      </c>
      <c r="H51" s="231"/>
      <c r="I51" s="231"/>
      <c r="J51" s="63"/>
    </row>
    <row r="52" spans="1:10" ht="13.9" customHeight="1" x14ac:dyDescent="0.25">
      <c r="A52" s="190" t="s">
        <v>35</v>
      </c>
      <c r="B52" s="201"/>
      <c r="C52" s="207" t="s">
        <v>457</v>
      </c>
      <c r="D52" s="208"/>
      <c r="E52" s="208"/>
      <c r="F52" s="208"/>
      <c r="G52" s="208"/>
      <c r="H52" s="208"/>
      <c r="I52" s="208"/>
      <c r="J52" s="209"/>
    </row>
    <row r="53" spans="1:10" x14ac:dyDescent="0.25">
      <c r="A53" s="69"/>
      <c r="B53" s="70"/>
      <c r="C53" s="213" t="s">
        <v>36</v>
      </c>
      <c r="D53" s="213"/>
      <c r="E53" s="213"/>
      <c r="F53" s="213"/>
      <c r="G53" s="213"/>
      <c r="H53" s="213"/>
      <c r="I53" s="213"/>
      <c r="J53" s="72"/>
    </row>
    <row r="54" spans="1:10" x14ac:dyDescent="0.25">
      <c r="A54" s="190" t="s">
        <v>37</v>
      </c>
      <c r="B54" s="201"/>
      <c r="C54" s="225" t="s">
        <v>458</v>
      </c>
      <c r="D54" s="226"/>
      <c r="E54" s="227"/>
      <c r="F54" s="196"/>
      <c r="G54" s="196"/>
      <c r="H54" s="218"/>
      <c r="I54" s="218"/>
      <c r="J54" s="228"/>
    </row>
    <row r="55" spans="1:10" x14ac:dyDescent="0.25">
      <c r="A55" s="69"/>
      <c r="B55" s="70"/>
      <c r="C55" s="77"/>
      <c r="D55" s="70"/>
      <c r="E55" s="196"/>
      <c r="F55" s="196"/>
      <c r="G55" s="196"/>
      <c r="H55" s="196"/>
      <c r="I55" s="70"/>
      <c r="J55" s="72"/>
    </row>
    <row r="56" spans="1:10" ht="14.45" customHeight="1" x14ac:dyDescent="0.25">
      <c r="A56" s="190" t="s">
        <v>16</v>
      </c>
      <c r="B56" s="201"/>
      <c r="C56" s="232" t="s">
        <v>459</v>
      </c>
      <c r="D56" s="233"/>
      <c r="E56" s="233"/>
      <c r="F56" s="233"/>
      <c r="G56" s="233"/>
      <c r="H56" s="233"/>
      <c r="I56" s="233"/>
      <c r="J56" s="234"/>
    </row>
    <row r="57" spans="1:10" x14ac:dyDescent="0.25">
      <c r="A57" s="69"/>
      <c r="B57" s="70"/>
      <c r="C57" s="70"/>
      <c r="D57" s="70"/>
      <c r="E57" s="196"/>
      <c r="F57" s="196"/>
      <c r="G57" s="196"/>
      <c r="H57" s="196"/>
      <c r="I57" s="70"/>
      <c r="J57" s="72"/>
    </row>
    <row r="58" spans="1:10" x14ac:dyDescent="0.25">
      <c r="A58" s="190" t="s">
        <v>38</v>
      </c>
      <c r="B58" s="201"/>
      <c r="C58" s="232" t="s">
        <v>461</v>
      </c>
      <c r="D58" s="233"/>
      <c r="E58" s="233"/>
      <c r="F58" s="233"/>
      <c r="G58" s="233"/>
      <c r="H58" s="233"/>
      <c r="I58" s="233"/>
      <c r="J58" s="234"/>
    </row>
    <row r="59" spans="1:10" ht="14.45" customHeight="1" x14ac:dyDescent="0.25">
      <c r="A59" s="69"/>
      <c r="B59" s="70"/>
      <c r="C59" s="235" t="s">
        <v>39</v>
      </c>
      <c r="D59" s="235"/>
      <c r="E59" s="235"/>
      <c r="F59" s="235"/>
      <c r="G59" s="70"/>
      <c r="H59" s="70"/>
      <c r="I59" s="70"/>
      <c r="J59" s="72"/>
    </row>
    <row r="60" spans="1:10" x14ac:dyDescent="0.25">
      <c r="A60" s="190" t="s">
        <v>40</v>
      </c>
      <c r="B60" s="201"/>
      <c r="C60" s="232" t="s">
        <v>460</v>
      </c>
      <c r="D60" s="233"/>
      <c r="E60" s="233"/>
      <c r="F60" s="233"/>
      <c r="G60" s="233"/>
      <c r="H60" s="233"/>
      <c r="I60" s="233"/>
      <c r="J60" s="234"/>
    </row>
    <row r="61" spans="1:10" ht="14.45" customHeight="1" x14ac:dyDescent="0.25">
      <c r="A61" s="87"/>
      <c r="B61" s="88"/>
      <c r="C61" s="236" t="s">
        <v>41</v>
      </c>
      <c r="D61" s="236"/>
      <c r="E61" s="236"/>
      <c r="F61" s="236"/>
      <c r="G61" s="236"/>
      <c r="H61" s="88"/>
      <c r="I61" s="88"/>
      <c r="J61" s="89"/>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ignoredErrors>
    <ignoredError sqref="C13 C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4" zoomScaleNormal="100" zoomScaleSheetLayoutView="100" workbookViewId="0">
      <selection activeCell="H17" sqref="H17"/>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240" t="s">
        <v>42</v>
      </c>
      <c r="B1" s="241"/>
      <c r="C1" s="241"/>
      <c r="D1" s="241"/>
      <c r="E1" s="241"/>
      <c r="F1" s="241"/>
      <c r="G1" s="241"/>
      <c r="H1" s="241"/>
      <c r="I1" s="241"/>
    </row>
    <row r="2" spans="1:9" x14ac:dyDescent="0.2">
      <c r="A2" s="242" t="s">
        <v>464</v>
      </c>
      <c r="B2" s="243"/>
      <c r="C2" s="243"/>
      <c r="D2" s="243"/>
      <c r="E2" s="243"/>
      <c r="F2" s="243"/>
      <c r="G2" s="243"/>
      <c r="H2" s="243"/>
      <c r="I2" s="243"/>
    </row>
    <row r="3" spans="1:9" x14ac:dyDescent="0.2">
      <c r="A3" s="244" t="s">
        <v>43</v>
      </c>
      <c r="B3" s="244"/>
      <c r="C3" s="244"/>
      <c r="D3" s="244"/>
      <c r="E3" s="244"/>
      <c r="F3" s="244"/>
      <c r="G3" s="244"/>
      <c r="H3" s="244"/>
      <c r="I3" s="244"/>
    </row>
    <row r="4" spans="1:9" x14ac:dyDescent="0.2">
      <c r="A4" s="245" t="s">
        <v>462</v>
      </c>
      <c r="B4" s="246"/>
      <c r="C4" s="246"/>
      <c r="D4" s="246"/>
      <c r="E4" s="246"/>
      <c r="F4" s="246"/>
      <c r="G4" s="246"/>
      <c r="H4" s="246"/>
      <c r="I4" s="247"/>
    </row>
    <row r="5" spans="1:9" ht="45" x14ac:dyDescent="0.2">
      <c r="A5" s="250" t="s">
        <v>44</v>
      </c>
      <c r="B5" s="251"/>
      <c r="C5" s="251"/>
      <c r="D5" s="251"/>
      <c r="E5" s="251"/>
      <c r="F5" s="251"/>
      <c r="G5" s="45" t="s">
        <v>45</v>
      </c>
      <c r="H5" s="6" t="s">
        <v>46</v>
      </c>
      <c r="I5" s="6" t="s">
        <v>47</v>
      </c>
    </row>
    <row r="6" spans="1:9" x14ac:dyDescent="0.2">
      <c r="A6" s="248">
        <v>1</v>
      </c>
      <c r="B6" s="249"/>
      <c r="C6" s="249"/>
      <c r="D6" s="249"/>
      <c r="E6" s="249"/>
      <c r="F6" s="249"/>
      <c r="G6" s="44">
        <v>2</v>
      </c>
      <c r="H6" s="6">
        <v>3</v>
      </c>
      <c r="I6" s="6">
        <v>4</v>
      </c>
    </row>
    <row r="7" spans="1:9" x14ac:dyDescent="0.2">
      <c r="A7" s="252"/>
      <c r="B7" s="252"/>
      <c r="C7" s="252"/>
      <c r="D7" s="252"/>
      <c r="E7" s="252"/>
      <c r="F7" s="252"/>
      <c r="G7" s="252"/>
      <c r="H7" s="252"/>
      <c r="I7" s="252"/>
    </row>
    <row r="8" spans="1:9" ht="12.75" customHeight="1" x14ac:dyDescent="0.2">
      <c r="A8" s="253" t="s">
        <v>48</v>
      </c>
      <c r="B8" s="253"/>
      <c r="C8" s="253"/>
      <c r="D8" s="253"/>
      <c r="E8" s="253"/>
      <c r="F8" s="253"/>
      <c r="G8" s="7">
        <v>1</v>
      </c>
      <c r="H8" s="90">
        <v>0</v>
      </c>
      <c r="I8" s="90">
        <v>0</v>
      </c>
    </row>
    <row r="9" spans="1:9" ht="12.75" customHeight="1" x14ac:dyDescent="0.2">
      <c r="A9" s="239" t="s">
        <v>49</v>
      </c>
      <c r="B9" s="239"/>
      <c r="C9" s="239"/>
      <c r="D9" s="239"/>
      <c r="E9" s="239"/>
      <c r="F9" s="239"/>
      <c r="G9" s="8">
        <v>2</v>
      </c>
      <c r="H9" s="91">
        <f>H10+H17+H27+H38+H43</f>
        <v>278297516</v>
      </c>
      <c r="I9" s="91">
        <f>I10+I17+I27+I38+I43</f>
        <v>298400057</v>
      </c>
    </row>
    <row r="10" spans="1:9" ht="12.75" customHeight="1" x14ac:dyDescent="0.2">
      <c r="A10" s="238" t="s">
        <v>50</v>
      </c>
      <c r="B10" s="238"/>
      <c r="C10" s="238"/>
      <c r="D10" s="238"/>
      <c r="E10" s="238"/>
      <c r="F10" s="238"/>
      <c r="G10" s="8">
        <v>3</v>
      </c>
      <c r="H10" s="91">
        <f>H11+H12+H13+H14+H15+H16</f>
        <v>1768450</v>
      </c>
      <c r="I10" s="91">
        <f>I11+I12+I13+I14+I15+I16</f>
        <v>1735308</v>
      </c>
    </row>
    <row r="11" spans="1:9" ht="12.75" customHeight="1" x14ac:dyDescent="0.2">
      <c r="A11" s="237" t="s">
        <v>51</v>
      </c>
      <c r="B11" s="237"/>
      <c r="C11" s="237"/>
      <c r="D11" s="237"/>
      <c r="E11" s="237"/>
      <c r="F11" s="237"/>
      <c r="G11" s="7">
        <v>4</v>
      </c>
      <c r="H11" s="90">
        <v>0</v>
      </c>
      <c r="I11" s="90">
        <v>0</v>
      </c>
    </row>
    <row r="12" spans="1:9" ht="22.9" customHeight="1" x14ac:dyDescent="0.2">
      <c r="A12" s="237" t="s">
        <v>52</v>
      </c>
      <c r="B12" s="237"/>
      <c r="C12" s="237"/>
      <c r="D12" s="237"/>
      <c r="E12" s="237"/>
      <c r="F12" s="237"/>
      <c r="G12" s="7">
        <v>5</v>
      </c>
      <c r="H12" s="90">
        <v>1073185</v>
      </c>
      <c r="I12" s="90">
        <v>1083551</v>
      </c>
    </row>
    <row r="13" spans="1:9" ht="12.75" customHeight="1" x14ac:dyDescent="0.2">
      <c r="A13" s="237" t="s">
        <v>53</v>
      </c>
      <c r="B13" s="237"/>
      <c r="C13" s="237"/>
      <c r="D13" s="237"/>
      <c r="E13" s="237"/>
      <c r="F13" s="237"/>
      <c r="G13" s="7">
        <v>6</v>
      </c>
      <c r="H13" s="90">
        <v>0</v>
      </c>
      <c r="I13" s="90">
        <v>0</v>
      </c>
    </row>
    <row r="14" spans="1:9" ht="12.75" customHeight="1" x14ac:dyDescent="0.2">
      <c r="A14" s="237" t="s">
        <v>54</v>
      </c>
      <c r="B14" s="237"/>
      <c r="C14" s="237"/>
      <c r="D14" s="237"/>
      <c r="E14" s="237"/>
      <c r="F14" s="237"/>
      <c r="G14" s="7">
        <v>7</v>
      </c>
      <c r="H14" s="90">
        <v>0</v>
      </c>
      <c r="I14" s="90">
        <v>0</v>
      </c>
    </row>
    <row r="15" spans="1:9" ht="12.75" customHeight="1" x14ac:dyDescent="0.2">
      <c r="A15" s="237" t="s">
        <v>55</v>
      </c>
      <c r="B15" s="237"/>
      <c r="C15" s="237"/>
      <c r="D15" s="237"/>
      <c r="E15" s="237"/>
      <c r="F15" s="237"/>
      <c r="G15" s="7">
        <v>8</v>
      </c>
      <c r="H15" s="90">
        <v>695265</v>
      </c>
      <c r="I15" s="90">
        <v>651757</v>
      </c>
    </row>
    <row r="16" spans="1:9" ht="12.75" customHeight="1" x14ac:dyDescent="0.2">
      <c r="A16" s="237" t="s">
        <v>56</v>
      </c>
      <c r="B16" s="237"/>
      <c r="C16" s="237"/>
      <c r="D16" s="237"/>
      <c r="E16" s="237"/>
      <c r="F16" s="237"/>
      <c r="G16" s="7">
        <v>9</v>
      </c>
      <c r="H16" s="90">
        <v>0</v>
      </c>
      <c r="I16" s="90">
        <v>0</v>
      </c>
    </row>
    <row r="17" spans="1:9" ht="12.75" customHeight="1" x14ac:dyDescent="0.2">
      <c r="A17" s="238" t="s">
        <v>57</v>
      </c>
      <c r="B17" s="238"/>
      <c r="C17" s="238"/>
      <c r="D17" s="238"/>
      <c r="E17" s="238"/>
      <c r="F17" s="238"/>
      <c r="G17" s="8">
        <v>10</v>
      </c>
      <c r="H17" s="91">
        <f>H18+H19+H20+H21+H22+H23+H24+H25+H26</f>
        <v>74500084</v>
      </c>
      <c r="I17" s="91">
        <f>I18+I19+I20+I21+I22+I23+I24+I25+I26</f>
        <v>74446159</v>
      </c>
    </row>
    <row r="18" spans="1:9" ht="12.75" customHeight="1" x14ac:dyDescent="0.2">
      <c r="A18" s="237" t="s">
        <v>58</v>
      </c>
      <c r="B18" s="237"/>
      <c r="C18" s="237"/>
      <c r="D18" s="237"/>
      <c r="E18" s="237"/>
      <c r="F18" s="237"/>
      <c r="G18" s="7">
        <v>11</v>
      </c>
      <c r="H18" s="90">
        <v>1166172</v>
      </c>
      <c r="I18" s="90">
        <v>1166172</v>
      </c>
    </row>
    <row r="19" spans="1:9" ht="12.75" customHeight="1" x14ac:dyDescent="0.2">
      <c r="A19" s="237" t="s">
        <v>59</v>
      </c>
      <c r="B19" s="237"/>
      <c r="C19" s="237"/>
      <c r="D19" s="237"/>
      <c r="E19" s="237"/>
      <c r="F19" s="237"/>
      <c r="G19" s="7">
        <v>12</v>
      </c>
      <c r="H19" s="90">
        <v>4704797</v>
      </c>
      <c r="I19" s="90">
        <v>4671528</v>
      </c>
    </row>
    <row r="20" spans="1:9" ht="12.75" customHeight="1" x14ac:dyDescent="0.2">
      <c r="A20" s="237" t="s">
        <v>60</v>
      </c>
      <c r="B20" s="237"/>
      <c r="C20" s="237"/>
      <c r="D20" s="237"/>
      <c r="E20" s="237"/>
      <c r="F20" s="237"/>
      <c r="G20" s="7">
        <v>13</v>
      </c>
      <c r="H20" s="90">
        <v>5488476</v>
      </c>
      <c r="I20" s="90">
        <v>5199600</v>
      </c>
    </row>
    <row r="21" spans="1:9" ht="12.75" customHeight="1" x14ac:dyDescent="0.2">
      <c r="A21" s="237" t="s">
        <v>61</v>
      </c>
      <c r="B21" s="237"/>
      <c r="C21" s="237"/>
      <c r="D21" s="237"/>
      <c r="E21" s="237"/>
      <c r="F21" s="237"/>
      <c r="G21" s="7">
        <v>14</v>
      </c>
      <c r="H21" s="90">
        <v>1005076</v>
      </c>
      <c r="I21" s="90">
        <v>973920</v>
      </c>
    </row>
    <row r="22" spans="1:9" ht="12.75" customHeight="1" x14ac:dyDescent="0.2">
      <c r="A22" s="237" t="s">
        <v>62</v>
      </c>
      <c r="B22" s="237"/>
      <c r="C22" s="237"/>
      <c r="D22" s="237"/>
      <c r="E22" s="237"/>
      <c r="F22" s="237"/>
      <c r="G22" s="7">
        <v>15</v>
      </c>
      <c r="H22" s="90">
        <v>0</v>
      </c>
      <c r="I22" s="90">
        <v>0</v>
      </c>
    </row>
    <row r="23" spans="1:9" ht="12.75" customHeight="1" x14ac:dyDescent="0.2">
      <c r="A23" s="237" t="s">
        <v>63</v>
      </c>
      <c r="B23" s="237"/>
      <c r="C23" s="237"/>
      <c r="D23" s="237"/>
      <c r="E23" s="237"/>
      <c r="F23" s="237"/>
      <c r="G23" s="7">
        <v>16</v>
      </c>
      <c r="H23" s="90">
        <v>0</v>
      </c>
      <c r="I23" s="90">
        <v>0</v>
      </c>
    </row>
    <row r="24" spans="1:9" ht="12.75" customHeight="1" x14ac:dyDescent="0.2">
      <c r="A24" s="237" t="s">
        <v>64</v>
      </c>
      <c r="B24" s="237"/>
      <c r="C24" s="237"/>
      <c r="D24" s="237"/>
      <c r="E24" s="237"/>
      <c r="F24" s="237"/>
      <c r="G24" s="7">
        <v>17</v>
      </c>
      <c r="H24" s="90">
        <v>1220857</v>
      </c>
      <c r="I24" s="90">
        <v>413809</v>
      </c>
    </row>
    <row r="25" spans="1:9" ht="12.75" customHeight="1" x14ac:dyDescent="0.2">
      <c r="A25" s="237" t="s">
        <v>65</v>
      </c>
      <c r="B25" s="237"/>
      <c r="C25" s="237"/>
      <c r="D25" s="237"/>
      <c r="E25" s="237"/>
      <c r="F25" s="237"/>
      <c r="G25" s="7">
        <v>18</v>
      </c>
      <c r="H25" s="90">
        <v>1191850</v>
      </c>
      <c r="I25" s="90">
        <v>1123892</v>
      </c>
    </row>
    <row r="26" spans="1:9" ht="12.75" customHeight="1" x14ac:dyDescent="0.2">
      <c r="A26" s="237" t="s">
        <v>66</v>
      </c>
      <c r="B26" s="237"/>
      <c r="C26" s="237"/>
      <c r="D26" s="237"/>
      <c r="E26" s="237"/>
      <c r="F26" s="237"/>
      <c r="G26" s="7">
        <v>19</v>
      </c>
      <c r="H26" s="90">
        <v>59722856</v>
      </c>
      <c r="I26" s="90">
        <v>60897238</v>
      </c>
    </row>
    <row r="27" spans="1:9" ht="12.75" customHeight="1" x14ac:dyDescent="0.2">
      <c r="A27" s="238" t="s">
        <v>67</v>
      </c>
      <c r="B27" s="238"/>
      <c r="C27" s="238"/>
      <c r="D27" s="238"/>
      <c r="E27" s="238"/>
      <c r="F27" s="238"/>
      <c r="G27" s="8">
        <v>20</v>
      </c>
      <c r="H27" s="91">
        <f>SUM(H28:H37)</f>
        <v>198301418</v>
      </c>
      <c r="I27" s="91">
        <f>SUM(I28:I37)</f>
        <v>218491026</v>
      </c>
    </row>
    <row r="28" spans="1:9" ht="12.75" customHeight="1" x14ac:dyDescent="0.2">
      <c r="A28" s="237" t="s">
        <v>68</v>
      </c>
      <c r="B28" s="237"/>
      <c r="C28" s="237"/>
      <c r="D28" s="237"/>
      <c r="E28" s="237"/>
      <c r="F28" s="237"/>
      <c r="G28" s="7">
        <v>21</v>
      </c>
      <c r="H28" s="90">
        <v>179848577</v>
      </c>
      <c r="I28" s="90">
        <v>198460021</v>
      </c>
    </row>
    <row r="29" spans="1:9" ht="12.75" customHeight="1" x14ac:dyDescent="0.2">
      <c r="A29" s="237" t="s">
        <v>69</v>
      </c>
      <c r="B29" s="237"/>
      <c r="C29" s="237"/>
      <c r="D29" s="237"/>
      <c r="E29" s="237"/>
      <c r="F29" s="237"/>
      <c r="G29" s="7">
        <v>22</v>
      </c>
      <c r="H29" s="90">
        <v>2243000</v>
      </c>
      <c r="I29" s="90">
        <v>2243000</v>
      </c>
    </row>
    <row r="30" spans="1:9" ht="12.75" customHeight="1" x14ac:dyDescent="0.2">
      <c r="A30" s="237" t="s">
        <v>70</v>
      </c>
      <c r="B30" s="237"/>
      <c r="C30" s="237"/>
      <c r="D30" s="237"/>
      <c r="E30" s="237"/>
      <c r="F30" s="237"/>
      <c r="G30" s="7">
        <v>23</v>
      </c>
      <c r="H30" s="90">
        <v>6420000</v>
      </c>
      <c r="I30" s="90">
        <v>8770000</v>
      </c>
    </row>
    <row r="31" spans="1:9" ht="24" customHeight="1" x14ac:dyDescent="0.2">
      <c r="A31" s="237" t="s">
        <v>71</v>
      </c>
      <c r="B31" s="237"/>
      <c r="C31" s="237"/>
      <c r="D31" s="237"/>
      <c r="E31" s="237"/>
      <c r="F31" s="237"/>
      <c r="G31" s="7">
        <v>24</v>
      </c>
      <c r="H31" s="90">
        <v>8988288</v>
      </c>
      <c r="I31" s="90">
        <v>8988288</v>
      </c>
    </row>
    <row r="32" spans="1:9" ht="23.45" customHeight="1" x14ac:dyDescent="0.2">
      <c r="A32" s="237" t="s">
        <v>72</v>
      </c>
      <c r="B32" s="237"/>
      <c r="C32" s="237"/>
      <c r="D32" s="237"/>
      <c r="E32" s="237"/>
      <c r="F32" s="237"/>
      <c r="G32" s="7">
        <v>25</v>
      </c>
      <c r="H32" s="90">
        <v>0</v>
      </c>
      <c r="I32" s="90">
        <v>0</v>
      </c>
    </row>
    <row r="33" spans="1:9" ht="21.6" customHeight="1" x14ac:dyDescent="0.2">
      <c r="A33" s="237" t="s">
        <v>73</v>
      </c>
      <c r="B33" s="237"/>
      <c r="C33" s="237"/>
      <c r="D33" s="237"/>
      <c r="E33" s="237"/>
      <c r="F33" s="237"/>
      <c r="G33" s="7">
        <v>26</v>
      </c>
      <c r="H33" s="90">
        <v>0</v>
      </c>
      <c r="I33" s="90">
        <v>0</v>
      </c>
    </row>
    <row r="34" spans="1:9" ht="12.75" customHeight="1" x14ac:dyDescent="0.2">
      <c r="A34" s="237" t="s">
        <v>74</v>
      </c>
      <c r="B34" s="237"/>
      <c r="C34" s="237"/>
      <c r="D34" s="237"/>
      <c r="E34" s="237"/>
      <c r="F34" s="237"/>
      <c r="G34" s="7">
        <v>27</v>
      </c>
      <c r="H34" s="90">
        <v>771624</v>
      </c>
      <c r="I34" s="90">
        <v>0</v>
      </c>
    </row>
    <row r="35" spans="1:9" ht="12.75" customHeight="1" x14ac:dyDescent="0.2">
      <c r="A35" s="237" t="s">
        <v>75</v>
      </c>
      <c r="B35" s="237"/>
      <c r="C35" s="237"/>
      <c r="D35" s="237"/>
      <c r="E35" s="237"/>
      <c r="F35" s="237"/>
      <c r="G35" s="7">
        <v>28</v>
      </c>
      <c r="H35" s="90">
        <v>29929</v>
      </c>
      <c r="I35" s="90">
        <v>29717</v>
      </c>
    </row>
    <row r="36" spans="1:9" ht="12.75" customHeight="1" x14ac:dyDescent="0.2">
      <c r="A36" s="237" t="s">
        <v>76</v>
      </c>
      <c r="B36" s="237"/>
      <c r="C36" s="237"/>
      <c r="D36" s="237"/>
      <c r="E36" s="237"/>
      <c r="F36" s="237"/>
      <c r="G36" s="7">
        <v>29</v>
      </c>
      <c r="H36" s="90">
        <v>0</v>
      </c>
      <c r="I36" s="90">
        <v>0</v>
      </c>
    </row>
    <row r="37" spans="1:9" ht="12.75" customHeight="1" x14ac:dyDescent="0.2">
      <c r="A37" s="237" t="s">
        <v>77</v>
      </c>
      <c r="B37" s="237"/>
      <c r="C37" s="237"/>
      <c r="D37" s="237"/>
      <c r="E37" s="237"/>
      <c r="F37" s="237"/>
      <c r="G37" s="7">
        <v>30</v>
      </c>
      <c r="H37" s="90">
        <v>0</v>
      </c>
      <c r="I37" s="90">
        <v>0</v>
      </c>
    </row>
    <row r="38" spans="1:9" ht="12.75" customHeight="1" x14ac:dyDescent="0.2">
      <c r="A38" s="238" t="s">
        <v>78</v>
      </c>
      <c r="B38" s="238"/>
      <c r="C38" s="238"/>
      <c r="D38" s="238"/>
      <c r="E38" s="238"/>
      <c r="F38" s="238"/>
      <c r="G38" s="8">
        <v>31</v>
      </c>
      <c r="H38" s="91">
        <f>H39+H40+H41+H42</f>
        <v>587711</v>
      </c>
      <c r="I38" s="91">
        <f>I39+I40+I41+I42</f>
        <v>587711</v>
      </c>
    </row>
    <row r="39" spans="1:9" ht="12.75" customHeight="1" x14ac:dyDescent="0.2">
      <c r="A39" s="237" t="s">
        <v>79</v>
      </c>
      <c r="B39" s="237"/>
      <c r="C39" s="237"/>
      <c r="D39" s="237"/>
      <c r="E39" s="237"/>
      <c r="F39" s="237"/>
      <c r="G39" s="7">
        <v>32</v>
      </c>
      <c r="H39" s="90">
        <v>0</v>
      </c>
      <c r="I39" s="90">
        <v>0</v>
      </c>
    </row>
    <row r="40" spans="1:9" ht="12.75" customHeight="1" x14ac:dyDescent="0.2">
      <c r="A40" s="237" t="s">
        <v>80</v>
      </c>
      <c r="B40" s="237"/>
      <c r="C40" s="237"/>
      <c r="D40" s="237"/>
      <c r="E40" s="237"/>
      <c r="F40" s="237"/>
      <c r="G40" s="7">
        <v>33</v>
      </c>
      <c r="H40" s="90">
        <v>0</v>
      </c>
      <c r="I40" s="90">
        <v>0</v>
      </c>
    </row>
    <row r="41" spans="1:9" ht="12.75" customHeight="1" x14ac:dyDescent="0.2">
      <c r="A41" s="237" t="s">
        <v>81</v>
      </c>
      <c r="B41" s="237"/>
      <c r="C41" s="237"/>
      <c r="D41" s="237"/>
      <c r="E41" s="237"/>
      <c r="F41" s="237"/>
      <c r="G41" s="7">
        <v>34</v>
      </c>
      <c r="H41" s="90">
        <v>587711</v>
      </c>
      <c r="I41" s="90">
        <v>587711</v>
      </c>
    </row>
    <row r="42" spans="1:9" ht="12.75" customHeight="1" x14ac:dyDescent="0.2">
      <c r="A42" s="237" t="s">
        <v>82</v>
      </c>
      <c r="B42" s="237"/>
      <c r="C42" s="237"/>
      <c r="D42" s="237"/>
      <c r="E42" s="237"/>
      <c r="F42" s="237"/>
      <c r="G42" s="7">
        <v>35</v>
      </c>
      <c r="H42" s="90">
        <v>0</v>
      </c>
      <c r="I42" s="90">
        <v>0</v>
      </c>
    </row>
    <row r="43" spans="1:9" ht="12.75" customHeight="1" x14ac:dyDescent="0.2">
      <c r="A43" s="237" t="s">
        <v>83</v>
      </c>
      <c r="B43" s="237"/>
      <c r="C43" s="237"/>
      <c r="D43" s="237"/>
      <c r="E43" s="237"/>
      <c r="F43" s="237"/>
      <c r="G43" s="7">
        <v>36</v>
      </c>
      <c r="H43" s="90">
        <v>3139853</v>
      </c>
      <c r="I43" s="90">
        <v>3139853</v>
      </c>
    </row>
    <row r="44" spans="1:9" ht="12.75" customHeight="1" x14ac:dyDescent="0.2">
      <c r="A44" s="239" t="s">
        <v>84</v>
      </c>
      <c r="B44" s="239"/>
      <c r="C44" s="239"/>
      <c r="D44" s="239"/>
      <c r="E44" s="239"/>
      <c r="F44" s="239"/>
      <c r="G44" s="8">
        <v>37</v>
      </c>
      <c r="H44" s="91">
        <f>H45+H53+H60+H70</f>
        <v>206586745</v>
      </c>
      <c r="I44" s="91">
        <f>I45+I53+I60+I70</f>
        <v>168040241</v>
      </c>
    </row>
    <row r="45" spans="1:9" ht="12.75" customHeight="1" x14ac:dyDescent="0.2">
      <c r="A45" s="238" t="s">
        <v>85</v>
      </c>
      <c r="B45" s="238"/>
      <c r="C45" s="238"/>
      <c r="D45" s="238"/>
      <c r="E45" s="238"/>
      <c r="F45" s="238"/>
      <c r="G45" s="8">
        <v>38</v>
      </c>
      <c r="H45" s="91">
        <f>SUM(H46:H52)</f>
        <v>4023304</v>
      </c>
      <c r="I45" s="91">
        <f>SUM(I46:I52)</f>
        <v>5060556</v>
      </c>
    </row>
    <row r="46" spans="1:9" ht="12.75" customHeight="1" x14ac:dyDescent="0.2">
      <c r="A46" s="237" t="s">
        <v>86</v>
      </c>
      <c r="B46" s="237"/>
      <c r="C46" s="237"/>
      <c r="D46" s="237"/>
      <c r="E46" s="237"/>
      <c r="F46" s="237"/>
      <c r="G46" s="7">
        <v>39</v>
      </c>
      <c r="H46" s="90">
        <v>371214</v>
      </c>
      <c r="I46" s="90">
        <v>380012</v>
      </c>
    </row>
    <row r="47" spans="1:9" ht="12.75" customHeight="1" x14ac:dyDescent="0.2">
      <c r="A47" s="237" t="s">
        <v>87</v>
      </c>
      <c r="B47" s="237"/>
      <c r="C47" s="237"/>
      <c r="D47" s="237"/>
      <c r="E47" s="237"/>
      <c r="F47" s="237"/>
      <c r="G47" s="7">
        <v>40</v>
      </c>
      <c r="H47" s="90">
        <v>0</v>
      </c>
      <c r="I47" s="90">
        <v>0</v>
      </c>
    </row>
    <row r="48" spans="1:9" ht="12.75" customHeight="1" x14ac:dyDescent="0.2">
      <c r="A48" s="237" t="s">
        <v>88</v>
      </c>
      <c r="B48" s="237"/>
      <c r="C48" s="237"/>
      <c r="D48" s="237"/>
      <c r="E48" s="237"/>
      <c r="F48" s="237"/>
      <c r="G48" s="7">
        <v>41</v>
      </c>
      <c r="H48" s="90">
        <v>0</v>
      </c>
      <c r="I48" s="90">
        <v>0</v>
      </c>
    </row>
    <row r="49" spans="1:9" ht="12.75" customHeight="1" x14ac:dyDescent="0.2">
      <c r="A49" s="237" t="s">
        <v>89</v>
      </c>
      <c r="B49" s="237"/>
      <c r="C49" s="237"/>
      <c r="D49" s="237"/>
      <c r="E49" s="237"/>
      <c r="F49" s="237"/>
      <c r="G49" s="7">
        <v>42</v>
      </c>
      <c r="H49" s="90">
        <v>3089821</v>
      </c>
      <c r="I49" s="90">
        <v>3272556</v>
      </c>
    </row>
    <row r="50" spans="1:9" ht="12.75" customHeight="1" x14ac:dyDescent="0.2">
      <c r="A50" s="237" t="s">
        <v>90</v>
      </c>
      <c r="B50" s="237"/>
      <c r="C50" s="237"/>
      <c r="D50" s="237"/>
      <c r="E50" s="237"/>
      <c r="F50" s="237"/>
      <c r="G50" s="7">
        <v>43</v>
      </c>
      <c r="H50" s="90">
        <v>0</v>
      </c>
      <c r="I50" s="90">
        <v>0</v>
      </c>
    </row>
    <row r="51" spans="1:9" ht="12.75" customHeight="1" x14ac:dyDescent="0.2">
      <c r="A51" s="237" t="s">
        <v>91</v>
      </c>
      <c r="B51" s="237"/>
      <c r="C51" s="237"/>
      <c r="D51" s="237"/>
      <c r="E51" s="237"/>
      <c r="F51" s="237"/>
      <c r="G51" s="7">
        <v>44</v>
      </c>
      <c r="H51" s="90">
        <v>562269</v>
      </c>
      <c r="I51" s="90">
        <v>1407988</v>
      </c>
    </row>
    <row r="52" spans="1:9" ht="12.75" customHeight="1" x14ac:dyDescent="0.2">
      <c r="A52" s="237" t="s">
        <v>92</v>
      </c>
      <c r="B52" s="237"/>
      <c r="C52" s="237"/>
      <c r="D52" s="237"/>
      <c r="E52" s="237"/>
      <c r="F52" s="237"/>
      <c r="G52" s="7">
        <v>45</v>
      </c>
      <c r="H52" s="90">
        <v>0</v>
      </c>
      <c r="I52" s="90">
        <v>0</v>
      </c>
    </row>
    <row r="53" spans="1:9" ht="12.75" customHeight="1" x14ac:dyDescent="0.2">
      <c r="A53" s="238" t="s">
        <v>93</v>
      </c>
      <c r="B53" s="238"/>
      <c r="C53" s="238"/>
      <c r="D53" s="238"/>
      <c r="E53" s="238"/>
      <c r="F53" s="238"/>
      <c r="G53" s="8">
        <v>46</v>
      </c>
      <c r="H53" s="91">
        <f>SUM(H54:H59)</f>
        <v>161609252</v>
      </c>
      <c r="I53" s="91">
        <f>SUM(I54:I59)</f>
        <v>123262974</v>
      </c>
    </row>
    <row r="54" spans="1:9" ht="12.75" customHeight="1" x14ac:dyDescent="0.2">
      <c r="A54" s="237" t="s">
        <v>94</v>
      </c>
      <c r="B54" s="237"/>
      <c r="C54" s="237"/>
      <c r="D54" s="237"/>
      <c r="E54" s="237"/>
      <c r="F54" s="237"/>
      <c r="G54" s="7">
        <v>47</v>
      </c>
      <c r="H54" s="90">
        <v>17865381</v>
      </c>
      <c r="I54" s="90">
        <v>49289270</v>
      </c>
    </row>
    <row r="55" spans="1:9" ht="12.75" customHeight="1" x14ac:dyDescent="0.2">
      <c r="A55" s="237" t="s">
        <v>95</v>
      </c>
      <c r="B55" s="237"/>
      <c r="C55" s="237"/>
      <c r="D55" s="237"/>
      <c r="E55" s="237"/>
      <c r="F55" s="237"/>
      <c r="G55" s="7">
        <v>48</v>
      </c>
      <c r="H55" s="90">
        <v>44745870</v>
      </c>
      <c r="I55" s="90">
        <v>2108622</v>
      </c>
    </row>
    <row r="56" spans="1:9" ht="12.75" customHeight="1" x14ac:dyDescent="0.2">
      <c r="A56" s="237" t="s">
        <v>96</v>
      </c>
      <c r="B56" s="237"/>
      <c r="C56" s="237"/>
      <c r="D56" s="237"/>
      <c r="E56" s="237"/>
      <c r="F56" s="237"/>
      <c r="G56" s="7">
        <v>49</v>
      </c>
      <c r="H56" s="90">
        <v>78241904</v>
      </c>
      <c r="I56" s="90">
        <v>51238151</v>
      </c>
    </row>
    <row r="57" spans="1:9" ht="12.75" customHeight="1" x14ac:dyDescent="0.2">
      <c r="A57" s="237" t="s">
        <v>97</v>
      </c>
      <c r="B57" s="237"/>
      <c r="C57" s="237"/>
      <c r="D57" s="237"/>
      <c r="E57" s="237"/>
      <c r="F57" s="237"/>
      <c r="G57" s="7">
        <v>50</v>
      </c>
      <c r="H57" s="90">
        <v>3818</v>
      </c>
      <c r="I57" s="90">
        <v>76344</v>
      </c>
    </row>
    <row r="58" spans="1:9" ht="12.75" customHeight="1" x14ac:dyDescent="0.2">
      <c r="A58" s="237" t="s">
        <v>98</v>
      </c>
      <c r="B58" s="237"/>
      <c r="C58" s="237"/>
      <c r="D58" s="237"/>
      <c r="E58" s="237"/>
      <c r="F58" s="237"/>
      <c r="G58" s="7">
        <v>51</v>
      </c>
      <c r="H58" s="90">
        <v>7230386</v>
      </c>
      <c r="I58" s="90">
        <v>6850132</v>
      </c>
    </row>
    <row r="59" spans="1:9" ht="12.75" customHeight="1" x14ac:dyDescent="0.2">
      <c r="A59" s="237" t="s">
        <v>99</v>
      </c>
      <c r="B59" s="237"/>
      <c r="C59" s="237"/>
      <c r="D59" s="237"/>
      <c r="E59" s="237"/>
      <c r="F59" s="237"/>
      <c r="G59" s="7">
        <v>52</v>
      </c>
      <c r="H59" s="90">
        <v>13521893</v>
      </c>
      <c r="I59" s="90">
        <v>13700455</v>
      </c>
    </row>
    <row r="60" spans="1:9" ht="12.75" customHeight="1" x14ac:dyDescent="0.2">
      <c r="A60" s="238" t="s">
        <v>100</v>
      </c>
      <c r="B60" s="238"/>
      <c r="C60" s="238"/>
      <c r="D60" s="238"/>
      <c r="E60" s="238"/>
      <c r="F60" s="238"/>
      <c r="G60" s="8">
        <v>53</v>
      </c>
      <c r="H60" s="91">
        <f>SUM(H61:H69)</f>
        <v>20046193</v>
      </c>
      <c r="I60" s="91">
        <f>SUM(I61:I69)</f>
        <v>15783667</v>
      </c>
    </row>
    <row r="61" spans="1:9" ht="12.75" customHeight="1" x14ac:dyDescent="0.2">
      <c r="A61" s="237" t="s">
        <v>68</v>
      </c>
      <c r="B61" s="237"/>
      <c r="C61" s="237"/>
      <c r="D61" s="237"/>
      <c r="E61" s="237"/>
      <c r="F61" s="237"/>
      <c r="G61" s="7">
        <v>54</v>
      </c>
      <c r="H61" s="90">
        <v>0</v>
      </c>
      <c r="I61" s="90">
        <v>0</v>
      </c>
    </row>
    <row r="62" spans="1:9" ht="27.6" customHeight="1" x14ac:dyDescent="0.2">
      <c r="A62" s="237" t="s">
        <v>69</v>
      </c>
      <c r="B62" s="237"/>
      <c r="C62" s="237"/>
      <c r="D62" s="237"/>
      <c r="E62" s="237"/>
      <c r="F62" s="237"/>
      <c r="G62" s="7">
        <v>55</v>
      </c>
      <c r="H62" s="90">
        <v>0</v>
      </c>
      <c r="I62" s="90">
        <v>0</v>
      </c>
    </row>
    <row r="63" spans="1:9" ht="12.75" customHeight="1" x14ac:dyDescent="0.2">
      <c r="A63" s="237" t="s">
        <v>70</v>
      </c>
      <c r="B63" s="237"/>
      <c r="C63" s="237"/>
      <c r="D63" s="237"/>
      <c r="E63" s="237"/>
      <c r="F63" s="237"/>
      <c r="G63" s="7">
        <v>56</v>
      </c>
      <c r="H63" s="90">
        <v>17755000</v>
      </c>
      <c r="I63" s="90">
        <v>13525000</v>
      </c>
    </row>
    <row r="64" spans="1:9" ht="25.9" customHeight="1" x14ac:dyDescent="0.2">
      <c r="A64" s="237" t="s">
        <v>101</v>
      </c>
      <c r="B64" s="237"/>
      <c r="C64" s="237"/>
      <c r="D64" s="237"/>
      <c r="E64" s="237"/>
      <c r="F64" s="237"/>
      <c r="G64" s="7">
        <v>57</v>
      </c>
      <c r="H64" s="90">
        <v>0</v>
      </c>
      <c r="I64" s="90">
        <v>0</v>
      </c>
    </row>
    <row r="65" spans="1:9" ht="21.6" customHeight="1" x14ac:dyDescent="0.2">
      <c r="A65" s="237" t="s">
        <v>72</v>
      </c>
      <c r="B65" s="237"/>
      <c r="C65" s="237"/>
      <c r="D65" s="237"/>
      <c r="E65" s="237"/>
      <c r="F65" s="237"/>
      <c r="G65" s="7">
        <v>58</v>
      </c>
      <c r="H65" s="90">
        <v>0</v>
      </c>
      <c r="I65" s="90">
        <v>0</v>
      </c>
    </row>
    <row r="66" spans="1:9" ht="21.6" customHeight="1" x14ac:dyDescent="0.2">
      <c r="A66" s="237" t="s">
        <v>73</v>
      </c>
      <c r="B66" s="237"/>
      <c r="C66" s="237"/>
      <c r="D66" s="237"/>
      <c r="E66" s="237"/>
      <c r="F66" s="237"/>
      <c r="G66" s="7">
        <v>59</v>
      </c>
      <c r="H66" s="90">
        <v>0</v>
      </c>
      <c r="I66" s="90">
        <v>0</v>
      </c>
    </row>
    <row r="67" spans="1:9" ht="12.75" customHeight="1" x14ac:dyDescent="0.2">
      <c r="A67" s="237" t="s">
        <v>74</v>
      </c>
      <c r="B67" s="237"/>
      <c r="C67" s="237"/>
      <c r="D67" s="237"/>
      <c r="E67" s="237"/>
      <c r="F67" s="237"/>
      <c r="G67" s="7">
        <v>60</v>
      </c>
      <c r="H67" s="90">
        <v>0</v>
      </c>
      <c r="I67" s="90">
        <v>0</v>
      </c>
    </row>
    <row r="68" spans="1:9" ht="12.75" customHeight="1" x14ac:dyDescent="0.2">
      <c r="A68" s="237" t="s">
        <v>75</v>
      </c>
      <c r="B68" s="237"/>
      <c r="C68" s="237"/>
      <c r="D68" s="237"/>
      <c r="E68" s="237"/>
      <c r="F68" s="237"/>
      <c r="G68" s="7">
        <v>61</v>
      </c>
      <c r="H68" s="90">
        <v>2000000</v>
      </c>
      <c r="I68" s="90">
        <v>1963300</v>
      </c>
    </row>
    <row r="69" spans="1:9" ht="12.75" customHeight="1" x14ac:dyDescent="0.2">
      <c r="A69" s="237" t="s">
        <v>102</v>
      </c>
      <c r="B69" s="237"/>
      <c r="C69" s="237"/>
      <c r="D69" s="237"/>
      <c r="E69" s="237"/>
      <c r="F69" s="237"/>
      <c r="G69" s="7">
        <v>62</v>
      </c>
      <c r="H69" s="90">
        <v>291193</v>
      </c>
      <c r="I69" s="90">
        <v>295367</v>
      </c>
    </row>
    <row r="70" spans="1:9" ht="12.75" customHeight="1" x14ac:dyDescent="0.2">
      <c r="A70" s="237" t="s">
        <v>103</v>
      </c>
      <c r="B70" s="237"/>
      <c r="C70" s="237"/>
      <c r="D70" s="237"/>
      <c r="E70" s="237"/>
      <c r="F70" s="237"/>
      <c r="G70" s="7">
        <v>63</v>
      </c>
      <c r="H70" s="90">
        <v>20907996</v>
      </c>
      <c r="I70" s="90">
        <v>23933044</v>
      </c>
    </row>
    <row r="71" spans="1:9" ht="12.75" customHeight="1" x14ac:dyDescent="0.2">
      <c r="A71" s="253" t="s">
        <v>104</v>
      </c>
      <c r="B71" s="253"/>
      <c r="C71" s="253"/>
      <c r="D71" s="253"/>
      <c r="E71" s="253"/>
      <c r="F71" s="253"/>
      <c r="G71" s="7">
        <v>64</v>
      </c>
      <c r="H71" s="90">
        <v>2628061</v>
      </c>
      <c r="I71" s="90">
        <v>1993852</v>
      </c>
    </row>
    <row r="72" spans="1:9" ht="12.75" customHeight="1" x14ac:dyDescent="0.2">
      <c r="A72" s="239" t="s">
        <v>105</v>
      </c>
      <c r="B72" s="239"/>
      <c r="C72" s="239"/>
      <c r="D72" s="239"/>
      <c r="E72" s="239"/>
      <c r="F72" s="239"/>
      <c r="G72" s="8">
        <v>65</v>
      </c>
      <c r="H72" s="91">
        <f>H8+H9+H44+H71</f>
        <v>487512322</v>
      </c>
      <c r="I72" s="91">
        <f>I8+I9+I44+I71</f>
        <v>468434150</v>
      </c>
    </row>
    <row r="73" spans="1:9" ht="12.75" customHeight="1" x14ac:dyDescent="0.2">
      <c r="A73" s="253" t="s">
        <v>106</v>
      </c>
      <c r="B73" s="253"/>
      <c r="C73" s="253"/>
      <c r="D73" s="253"/>
      <c r="E73" s="253"/>
      <c r="F73" s="253"/>
      <c r="G73" s="7">
        <v>66</v>
      </c>
      <c r="H73" s="90">
        <v>648721537</v>
      </c>
      <c r="I73" s="90">
        <v>745781139</v>
      </c>
    </row>
    <row r="74" spans="1:9" x14ac:dyDescent="0.2">
      <c r="A74" s="255" t="s">
        <v>107</v>
      </c>
      <c r="B74" s="256"/>
      <c r="C74" s="256"/>
      <c r="D74" s="256"/>
      <c r="E74" s="256"/>
      <c r="F74" s="256"/>
      <c r="G74" s="256"/>
      <c r="H74" s="256"/>
      <c r="I74" s="256"/>
    </row>
    <row r="75" spans="1:9" ht="12.75" customHeight="1" x14ac:dyDescent="0.2">
      <c r="A75" s="239" t="s">
        <v>108</v>
      </c>
      <c r="B75" s="239"/>
      <c r="C75" s="239"/>
      <c r="D75" s="239"/>
      <c r="E75" s="239"/>
      <c r="F75" s="239"/>
      <c r="G75" s="8">
        <v>67</v>
      </c>
      <c r="H75" s="92">
        <f>H76+H77+H78+H84+H85+H92+H95+H98</f>
        <v>341573480</v>
      </c>
      <c r="I75" s="92">
        <f>I76+I77+I78+I84+I85+I92+I95+I98</f>
        <v>378195636</v>
      </c>
    </row>
    <row r="76" spans="1:9" ht="12.75" customHeight="1" x14ac:dyDescent="0.2">
      <c r="A76" s="237" t="s">
        <v>109</v>
      </c>
      <c r="B76" s="237"/>
      <c r="C76" s="237"/>
      <c r="D76" s="237"/>
      <c r="E76" s="237"/>
      <c r="F76" s="237"/>
      <c r="G76" s="7">
        <v>68</v>
      </c>
      <c r="H76" s="90">
        <v>159471378</v>
      </c>
      <c r="I76" s="90">
        <v>159471378</v>
      </c>
    </row>
    <row r="77" spans="1:9" ht="12.75" customHeight="1" x14ac:dyDescent="0.2">
      <c r="A77" s="237" t="s">
        <v>110</v>
      </c>
      <c r="B77" s="237"/>
      <c r="C77" s="237"/>
      <c r="D77" s="237"/>
      <c r="E77" s="237"/>
      <c r="F77" s="237"/>
      <c r="G77" s="7">
        <v>69</v>
      </c>
      <c r="H77" s="90">
        <v>2174785</v>
      </c>
      <c r="I77" s="90">
        <v>2174785</v>
      </c>
    </row>
    <row r="78" spans="1:9" ht="12.75" customHeight="1" x14ac:dyDescent="0.2">
      <c r="A78" s="238" t="s">
        <v>111</v>
      </c>
      <c r="B78" s="238"/>
      <c r="C78" s="238"/>
      <c r="D78" s="238"/>
      <c r="E78" s="238"/>
      <c r="F78" s="238"/>
      <c r="G78" s="8">
        <v>70</v>
      </c>
      <c r="H78" s="92">
        <f>SUM(H79:H83)</f>
        <v>70246730</v>
      </c>
      <c r="I78" s="92">
        <f>SUM(I79:I83)</f>
        <v>70246730</v>
      </c>
    </row>
    <row r="79" spans="1:9" ht="12.75" customHeight="1" x14ac:dyDescent="0.2">
      <c r="A79" s="237" t="s">
        <v>112</v>
      </c>
      <c r="B79" s="237"/>
      <c r="C79" s="237"/>
      <c r="D79" s="237"/>
      <c r="E79" s="237"/>
      <c r="F79" s="237"/>
      <c r="G79" s="7">
        <v>71</v>
      </c>
      <c r="H79" s="90">
        <v>9325953</v>
      </c>
      <c r="I79" s="90">
        <v>9325953</v>
      </c>
    </row>
    <row r="80" spans="1:9" ht="12.75" customHeight="1" x14ac:dyDescent="0.2">
      <c r="A80" s="237" t="s">
        <v>113</v>
      </c>
      <c r="B80" s="237"/>
      <c r="C80" s="237"/>
      <c r="D80" s="237"/>
      <c r="E80" s="237"/>
      <c r="F80" s="237"/>
      <c r="G80" s="7">
        <v>72</v>
      </c>
      <c r="H80" s="90">
        <v>5871715</v>
      </c>
      <c r="I80" s="90">
        <v>5855052</v>
      </c>
    </row>
    <row r="81" spans="1:9" ht="12.75" customHeight="1" x14ac:dyDescent="0.2">
      <c r="A81" s="237" t="s">
        <v>114</v>
      </c>
      <c r="B81" s="237"/>
      <c r="C81" s="237"/>
      <c r="D81" s="237"/>
      <c r="E81" s="237"/>
      <c r="F81" s="237"/>
      <c r="G81" s="7">
        <v>73</v>
      </c>
      <c r="H81" s="90">
        <v>-1871715</v>
      </c>
      <c r="I81" s="90">
        <v>-1855052</v>
      </c>
    </row>
    <row r="82" spans="1:9" ht="12.75" customHeight="1" x14ac:dyDescent="0.2">
      <c r="A82" s="237" t="s">
        <v>115</v>
      </c>
      <c r="B82" s="237"/>
      <c r="C82" s="237"/>
      <c r="D82" s="237"/>
      <c r="E82" s="237"/>
      <c r="F82" s="237"/>
      <c r="G82" s="7">
        <v>74</v>
      </c>
      <c r="H82" s="90">
        <v>34899714</v>
      </c>
      <c r="I82" s="90">
        <v>34899714</v>
      </c>
    </row>
    <row r="83" spans="1:9" ht="12.75" customHeight="1" x14ac:dyDescent="0.2">
      <c r="A83" s="237" t="s">
        <v>116</v>
      </c>
      <c r="B83" s="237"/>
      <c r="C83" s="237"/>
      <c r="D83" s="237"/>
      <c r="E83" s="237"/>
      <c r="F83" s="237"/>
      <c r="G83" s="7">
        <v>75</v>
      </c>
      <c r="H83" s="90">
        <v>22021063</v>
      </c>
      <c r="I83" s="90">
        <v>22021063</v>
      </c>
    </row>
    <row r="84" spans="1:9" ht="12.75" customHeight="1" x14ac:dyDescent="0.2">
      <c r="A84" s="254" t="s">
        <v>117</v>
      </c>
      <c r="B84" s="254"/>
      <c r="C84" s="254"/>
      <c r="D84" s="254"/>
      <c r="E84" s="254"/>
      <c r="F84" s="254"/>
      <c r="G84" s="20">
        <v>76</v>
      </c>
      <c r="H84" s="93">
        <v>0</v>
      </c>
      <c r="I84" s="93">
        <v>0</v>
      </c>
    </row>
    <row r="85" spans="1:9" ht="12.75" customHeight="1" x14ac:dyDescent="0.2">
      <c r="A85" s="238" t="s">
        <v>118</v>
      </c>
      <c r="B85" s="238"/>
      <c r="C85" s="238"/>
      <c r="D85" s="238"/>
      <c r="E85" s="238"/>
      <c r="F85" s="238"/>
      <c r="G85" s="8">
        <v>77</v>
      </c>
      <c r="H85" s="91">
        <f>H86+H87+H88+H89+H90+H91</f>
        <v>0</v>
      </c>
      <c r="I85" s="91">
        <f>I86+I87+I88+I89+I90+I91</f>
        <v>0</v>
      </c>
    </row>
    <row r="86" spans="1:9" ht="25.5" customHeight="1" x14ac:dyDescent="0.2">
      <c r="A86" s="237" t="s">
        <v>119</v>
      </c>
      <c r="B86" s="237"/>
      <c r="C86" s="237"/>
      <c r="D86" s="237"/>
      <c r="E86" s="237"/>
      <c r="F86" s="237"/>
      <c r="G86" s="7">
        <v>78</v>
      </c>
      <c r="H86" s="90">
        <v>0</v>
      </c>
      <c r="I86" s="90">
        <v>0</v>
      </c>
    </row>
    <row r="87" spans="1:9" ht="12.75" customHeight="1" x14ac:dyDescent="0.2">
      <c r="A87" s="237" t="s">
        <v>120</v>
      </c>
      <c r="B87" s="237"/>
      <c r="C87" s="237"/>
      <c r="D87" s="237"/>
      <c r="E87" s="237"/>
      <c r="F87" s="237"/>
      <c r="G87" s="7">
        <v>79</v>
      </c>
      <c r="H87" s="90">
        <v>0</v>
      </c>
      <c r="I87" s="90">
        <v>0</v>
      </c>
    </row>
    <row r="88" spans="1:9" ht="12.75" customHeight="1" x14ac:dyDescent="0.2">
      <c r="A88" s="237" t="s">
        <v>121</v>
      </c>
      <c r="B88" s="237"/>
      <c r="C88" s="237"/>
      <c r="D88" s="237"/>
      <c r="E88" s="237"/>
      <c r="F88" s="237"/>
      <c r="G88" s="7">
        <v>80</v>
      </c>
      <c r="H88" s="90">
        <v>0</v>
      </c>
      <c r="I88" s="90">
        <v>0</v>
      </c>
    </row>
    <row r="89" spans="1:9" ht="12.75" customHeight="1" x14ac:dyDescent="0.2">
      <c r="A89" s="237" t="s">
        <v>122</v>
      </c>
      <c r="B89" s="237"/>
      <c r="C89" s="237"/>
      <c r="D89" s="237"/>
      <c r="E89" s="237"/>
      <c r="F89" s="237"/>
      <c r="G89" s="7">
        <v>81</v>
      </c>
      <c r="H89" s="90">
        <v>0</v>
      </c>
      <c r="I89" s="90">
        <v>0</v>
      </c>
    </row>
    <row r="90" spans="1:9" ht="26.25" customHeight="1" x14ac:dyDescent="0.2">
      <c r="A90" s="237" t="s">
        <v>123</v>
      </c>
      <c r="B90" s="237"/>
      <c r="C90" s="237"/>
      <c r="D90" s="237"/>
      <c r="E90" s="237"/>
      <c r="F90" s="237"/>
      <c r="G90" s="7">
        <v>82</v>
      </c>
      <c r="H90" s="90">
        <v>0</v>
      </c>
      <c r="I90" s="90">
        <v>0</v>
      </c>
    </row>
    <row r="91" spans="1:9" x14ac:dyDescent="0.2">
      <c r="A91" s="237" t="s">
        <v>124</v>
      </c>
      <c r="B91" s="237"/>
      <c r="C91" s="237"/>
      <c r="D91" s="237"/>
      <c r="E91" s="237"/>
      <c r="F91" s="237"/>
      <c r="G91" s="7">
        <v>83</v>
      </c>
      <c r="H91" s="90">
        <v>0</v>
      </c>
      <c r="I91" s="90">
        <v>0</v>
      </c>
    </row>
    <row r="92" spans="1:9" ht="12.75" customHeight="1" x14ac:dyDescent="0.2">
      <c r="A92" s="238" t="s">
        <v>125</v>
      </c>
      <c r="B92" s="238"/>
      <c r="C92" s="238"/>
      <c r="D92" s="238"/>
      <c r="E92" s="238"/>
      <c r="F92" s="238"/>
      <c r="G92" s="8">
        <v>84</v>
      </c>
      <c r="H92" s="91">
        <f>H93-H94</f>
        <v>29538507</v>
      </c>
      <c r="I92" s="91">
        <f>I93-I94</f>
        <v>109761309</v>
      </c>
    </row>
    <row r="93" spans="1:9" ht="12.75" customHeight="1" x14ac:dyDescent="0.2">
      <c r="A93" s="237" t="s">
        <v>126</v>
      </c>
      <c r="B93" s="237"/>
      <c r="C93" s="237"/>
      <c r="D93" s="237"/>
      <c r="E93" s="237"/>
      <c r="F93" s="237"/>
      <c r="G93" s="7">
        <v>85</v>
      </c>
      <c r="H93" s="90">
        <v>29538507</v>
      </c>
      <c r="I93" s="90">
        <v>109761309</v>
      </c>
    </row>
    <row r="94" spans="1:9" ht="12.75" customHeight="1" x14ac:dyDescent="0.2">
      <c r="A94" s="237" t="s">
        <v>127</v>
      </c>
      <c r="B94" s="237"/>
      <c r="C94" s="237"/>
      <c r="D94" s="237"/>
      <c r="E94" s="237"/>
      <c r="F94" s="237"/>
      <c r="G94" s="7">
        <v>86</v>
      </c>
      <c r="H94" s="90">
        <v>0</v>
      </c>
      <c r="I94" s="90">
        <v>0</v>
      </c>
    </row>
    <row r="95" spans="1:9" ht="12.75" customHeight="1" x14ac:dyDescent="0.2">
      <c r="A95" s="238" t="s">
        <v>128</v>
      </c>
      <c r="B95" s="238"/>
      <c r="C95" s="238"/>
      <c r="D95" s="238"/>
      <c r="E95" s="238"/>
      <c r="F95" s="238"/>
      <c r="G95" s="8">
        <v>87</v>
      </c>
      <c r="H95" s="91">
        <f>H96-H97</f>
        <v>80142080</v>
      </c>
      <c r="I95" s="91">
        <f>I96-I97</f>
        <v>36541434</v>
      </c>
    </row>
    <row r="96" spans="1:9" ht="12.75" customHeight="1" x14ac:dyDescent="0.2">
      <c r="A96" s="237" t="s">
        <v>129</v>
      </c>
      <c r="B96" s="237"/>
      <c r="C96" s="237"/>
      <c r="D96" s="237"/>
      <c r="E96" s="237"/>
      <c r="F96" s="237"/>
      <c r="G96" s="7">
        <v>88</v>
      </c>
      <c r="H96" s="90">
        <v>80142080</v>
      </c>
      <c r="I96" s="90">
        <v>36541434</v>
      </c>
    </row>
    <row r="97" spans="1:9" ht="12.75" customHeight="1" x14ac:dyDescent="0.2">
      <c r="A97" s="237" t="s">
        <v>130</v>
      </c>
      <c r="B97" s="237"/>
      <c r="C97" s="237"/>
      <c r="D97" s="237"/>
      <c r="E97" s="237"/>
      <c r="F97" s="237"/>
      <c r="G97" s="7">
        <v>89</v>
      </c>
      <c r="H97" s="90">
        <v>0</v>
      </c>
      <c r="I97" s="90">
        <v>0</v>
      </c>
    </row>
    <row r="98" spans="1:9" ht="12.75" customHeight="1" x14ac:dyDescent="0.2">
      <c r="A98" s="237" t="s">
        <v>131</v>
      </c>
      <c r="B98" s="237"/>
      <c r="C98" s="237"/>
      <c r="D98" s="237"/>
      <c r="E98" s="237"/>
      <c r="F98" s="237"/>
      <c r="G98" s="7">
        <v>90</v>
      </c>
      <c r="H98" s="90">
        <v>0</v>
      </c>
      <c r="I98" s="90">
        <v>0</v>
      </c>
    </row>
    <row r="99" spans="1:9" ht="12.75" customHeight="1" x14ac:dyDescent="0.2">
      <c r="A99" s="239" t="s">
        <v>132</v>
      </c>
      <c r="B99" s="239"/>
      <c r="C99" s="239"/>
      <c r="D99" s="239"/>
      <c r="E99" s="239"/>
      <c r="F99" s="239"/>
      <c r="G99" s="8">
        <v>91</v>
      </c>
      <c r="H99" s="91">
        <f>SUM(H100:H105)</f>
        <v>2572114</v>
      </c>
      <c r="I99" s="91">
        <f>SUM(I100:I105)</f>
        <v>2452357</v>
      </c>
    </row>
    <row r="100" spans="1:9" ht="12.75" customHeight="1" x14ac:dyDescent="0.2">
      <c r="A100" s="237" t="s">
        <v>133</v>
      </c>
      <c r="B100" s="237"/>
      <c r="C100" s="237"/>
      <c r="D100" s="237"/>
      <c r="E100" s="237"/>
      <c r="F100" s="237"/>
      <c r="G100" s="7">
        <v>92</v>
      </c>
      <c r="H100" s="90">
        <v>1023930</v>
      </c>
      <c r="I100" s="90">
        <v>1023930</v>
      </c>
    </row>
    <row r="101" spans="1:9" ht="12.75" customHeight="1" x14ac:dyDescent="0.2">
      <c r="A101" s="237" t="s">
        <v>134</v>
      </c>
      <c r="B101" s="237"/>
      <c r="C101" s="237"/>
      <c r="D101" s="237"/>
      <c r="E101" s="237"/>
      <c r="F101" s="237"/>
      <c r="G101" s="7">
        <v>93</v>
      </c>
      <c r="H101" s="90">
        <v>0</v>
      </c>
      <c r="I101" s="90">
        <v>0</v>
      </c>
    </row>
    <row r="102" spans="1:9" ht="12.75" customHeight="1" x14ac:dyDescent="0.2">
      <c r="A102" s="237" t="s">
        <v>135</v>
      </c>
      <c r="B102" s="237"/>
      <c r="C102" s="237"/>
      <c r="D102" s="237"/>
      <c r="E102" s="237"/>
      <c r="F102" s="237"/>
      <c r="G102" s="7">
        <v>94</v>
      </c>
      <c r="H102" s="90">
        <v>0</v>
      </c>
      <c r="I102" s="90">
        <v>0</v>
      </c>
    </row>
    <row r="103" spans="1:9" ht="12.75" customHeight="1" x14ac:dyDescent="0.2">
      <c r="A103" s="237" t="s">
        <v>136</v>
      </c>
      <c r="B103" s="237"/>
      <c r="C103" s="237"/>
      <c r="D103" s="237"/>
      <c r="E103" s="237"/>
      <c r="F103" s="237"/>
      <c r="G103" s="7">
        <v>95</v>
      </c>
      <c r="H103" s="90">
        <v>0</v>
      </c>
      <c r="I103" s="90">
        <v>0</v>
      </c>
    </row>
    <row r="104" spans="1:9" ht="12.75" customHeight="1" x14ac:dyDescent="0.2">
      <c r="A104" s="237" t="s">
        <v>137</v>
      </c>
      <c r="B104" s="237"/>
      <c r="C104" s="237"/>
      <c r="D104" s="237"/>
      <c r="E104" s="237"/>
      <c r="F104" s="237"/>
      <c r="G104" s="7">
        <v>96</v>
      </c>
      <c r="H104" s="90">
        <v>1216510</v>
      </c>
      <c r="I104" s="90">
        <v>1216510</v>
      </c>
    </row>
    <row r="105" spans="1:9" ht="12.75" customHeight="1" x14ac:dyDescent="0.2">
      <c r="A105" s="237" t="s">
        <v>138</v>
      </c>
      <c r="B105" s="237"/>
      <c r="C105" s="237"/>
      <c r="D105" s="237"/>
      <c r="E105" s="237"/>
      <c r="F105" s="237"/>
      <c r="G105" s="7">
        <v>97</v>
      </c>
      <c r="H105" s="90">
        <v>331674</v>
      </c>
      <c r="I105" s="90">
        <v>211917</v>
      </c>
    </row>
    <row r="106" spans="1:9" ht="12.75" customHeight="1" x14ac:dyDescent="0.2">
      <c r="A106" s="239" t="s">
        <v>139</v>
      </c>
      <c r="B106" s="239"/>
      <c r="C106" s="239"/>
      <c r="D106" s="239"/>
      <c r="E106" s="239"/>
      <c r="F106" s="239"/>
      <c r="G106" s="8">
        <v>98</v>
      </c>
      <c r="H106" s="91">
        <f>SUM(H107:H117)</f>
        <v>4227874.46</v>
      </c>
      <c r="I106" s="91">
        <f>SUM(I107:I117)</f>
        <v>4154592.46</v>
      </c>
    </row>
    <row r="107" spans="1:9" ht="12.75" customHeight="1" x14ac:dyDescent="0.2">
      <c r="A107" s="237" t="s">
        <v>140</v>
      </c>
      <c r="B107" s="237"/>
      <c r="C107" s="237"/>
      <c r="D107" s="237"/>
      <c r="E107" s="237"/>
      <c r="F107" s="237"/>
      <c r="G107" s="7">
        <v>99</v>
      </c>
      <c r="H107" s="90">
        <v>0</v>
      </c>
      <c r="I107" s="90">
        <v>0</v>
      </c>
    </row>
    <row r="108" spans="1:9" ht="24.6" customHeight="1" x14ac:dyDescent="0.2">
      <c r="A108" s="237" t="s">
        <v>141</v>
      </c>
      <c r="B108" s="237"/>
      <c r="C108" s="237"/>
      <c r="D108" s="237"/>
      <c r="E108" s="237"/>
      <c r="F108" s="237"/>
      <c r="G108" s="7">
        <v>100</v>
      </c>
      <c r="H108" s="90">
        <v>0</v>
      </c>
      <c r="I108" s="90">
        <v>0</v>
      </c>
    </row>
    <row r="109" spans="1:9" ht="12.75" customHeight="1" x14ac:dyDescent="0.2">
      <c r="A109" s="237" t="s">
        <v>142</v>
      </c>
      <c r="B109" s="237"/>
      <c r="C109" s="237"/>
      <c r="D109" s="237"/>
      <c r="E109" s="237"/>
      <c r="F109" s="237"/>
      <c r="G109" s="7">
        <v>101</v>
      </c>
      <c r="H109" s="90">
        <v>0</v>
      </c>
      <c r="I109" s="90">
        <v>0</v>
      </c>
    </row>
    <row r="110" spans="1:9" ht="21.6" customHeight="1" x14ac:dyDescent="0.2">
      <c r="A110" s="237" t="s">
        <v>143</v>
      </c>
      <c r="B110" s="237"/>
      <c r="C110" s="237"/>
      <c r="D110" s="237"/>
      <c r="E110" s="237"/>
      <c r="F110" s="237"/>
      <c r="G110" s="7">
        <v>102</v>
      </c>
      <c r="H110" s="90">
        <v>0</v>
      </c>
      <c r="I110" s="90">
        <v>0</v>
      </c>
    </row>
    <row r="111" spans="1:9" ht="12.75" customHeight="1" x14ac:dyDescent="0.2">
      <c r="A111" s="237" t="s">
        <v>144</v>
      </c>
      <c r="B111" s="237"/>
      <c r="C111" s="237"/>
      <c r="D111" s="237"/>
      <c r="E111" s="237"/>
      <c r="F111" s="237"/>
      <c r="G111" s="7">
        <v>103</v>
      </c>
      <c r="H111" s="90">
        <v>0</v>
      </c>
      <c r="I111" s="90">
        <v>0</v>
      </c>
    </row>
    <row r="112" spans="1:9" ht="12.75" customHeight="1" x14ac:dyDescent="0.2">
      <c r="A112" s="237" t="s">
        <v>145</v>
      </c>
      <c r="B112" s="237"/>
      <c r="C112" s="237"/>
      <c r="D112" s="237"/>
      <c r="E112" s="237"/>
      <c r="F112" s="237"/>
      <c r="G112" s="7">
        <v>104</v>
      </c>
      <c r="H112" s="90">
        <v>303427</v>
      </c>
      <c r="I112" s="90">
        <v>278077</v>
      </c>
    </row>
    <row r="113" spans="1:9" ht="12.75" customHeight="1" x14ac:dyDescent="0.2">
      <c r="A113" s="237" t="s">
        <v>146</v>
      </c>
      <c r="B113" s="237"/>
      <c r="C113" s="237"/>
      <c r="D113" s="237"/>
      <c r="E113" s="237"/>
      <c r="F113" s="237"/>
      <c r="G113" s="7">
        <v>105</v>
      </c>
      <c r="H113" s="90">
        <v>0</v>
      </c>
      <c r="I113" s="90">
        <v>0</v>
      </c>
    </row>
    <row r="114" spans="1:9" ht="12.75" customHeight="1" x14ac:dyDescent="0.2">
      <c r="A114" s="237" t="s">
        <v>147</v>
      </c>
      <c r="B114" s="237"/>
      <c r="C114" s="237"/>
      <c r="D114" s="237"/>
      <c r="E114" s="237"/>
      <c r="F114" s="237"/>
      <c r="G114" s="7">
        <v>106</v>
      </c>
      <c r="H114" s="90">
        <v>0</v>
      </c>
      <c r="I114" s="90">
        <v>0</v>
      </c>
    </row>
    <row r="115" spans="1:9" ht="12.75" customHeight="1" x14ac:dyDescent="0.2">
      <c r="A115" s="237" t="s">
        <v>148</v>
      </c>
      <c r="B115" s="237"/>
      <c r="C115" s="237"/>
      <c r="D115" s="237"/>
      <c r="E115" s="237"/>
      <c r="F115" s="237"/>
      <c r="G115" s="7">
        <v>107</v>
      </c>
      <c r="H115" s="90">
        <v>0</v>
      </c>
      <c r="I115" s="90">
        <v>0</v>
      </c>
    </row>
    <row r="116" spans="1:9" ht="12.75" customHeight="1" x14ac:dyDescent="0.2">
      <c r="A116" s="237" t="s">
        <v>149</v>
      </c>
      <c r="B116" s="237"/>
      <c r="C116" s="237"/>
      <c r="D116" s="237"/>
      <c r="E116" s="237"/>
      <c r="F116" s="237"/>
      <c r="G116" s="7">
        <v>108</v>
      </c>
      <c r="H116" s="90">
        <v>3724132</v>
      </c>
      <c r="I116" s="90">
        <v>3676200</v>
      </c>
    </row>
    <row r="117" spans="1:9" ht="12.75" customHeight="1" x14ac:dyDescent="0.2">
      <c r="A117" s="237" t="s">
        <v>150</v>
      </c>
      <c r="B117" s="237"/>
      <c r="C117" s="237"/>
      <c r="D117" s="237"/>
      <c r="E117" s="237"/>
      <c r="F117" s="237"/>
      <c r="G117" s="7">
        <v>109</v>
      </c>
      <c r="H117" s="90">
        <v>200315.46</v>
      </c>
      <c r="I117" s="90">
        <v>200315.46</v>
      </c>
    </row>
    <row r="118" spans="1:9" ht="12.75" customHeight="1" x14ac:dyDescent="0.2">
      <c r="A118" s="239" t="s">
        <v>151</v>
      </c>
      <c r="B118" s="239"/>
      <c r="C118" s="239"/>
      <c r="D118" s="239"/>
      <c r="E118" s="239"/>
      <c r="F118" s="239"/>
      <c r="G118" s="8">
        <v>110</v>
      </c>
      <c r="H118" s="91">
        <f>SUM(H119:H132)</f>
        <v>124178954</v>
      </c>
      <c r="I118" s="91">
        <f>SUM(I119:I132)</f>
        <v>71732638</v>
      </c>
    </row>
    <row r="119" spans="1:9" ht="12.75" customHeight="1" x14ac:dyDescent="0.2">
      <c r="A119" s="237" t="s">
        <v>140</v>
      </c>
      <c r="B119" s="237"/>
      <c r="C119" s="237"/>
      <c r="D119" s="237"/>
      <c r="E119" s="237"/>
      <c r="F119" s="237"/>
      <c r="G119" s="7">
        <v>111</v>
      </c>
      <c r="H119" s="90">
        <v>20053294</v>
      </c>
      <c r="I119" s="90">
        <v>9130620</v>
      </c>
    </row>
    <row r="120" spans="1:9" ht="22.15" customHeight="1" x14ac:dyDescent="0.2">
      <c r="A120" s="237" t="s">
        <v>141</v>
      </c>
      <c r="B120" s="237"/>
      <c r="C120" s="237"/>
      <c r="D120" s="237"/>
      <c r="E120" s="237"/>
      <c r="F120" s="237"/>
      <c r="G120" s="7">
        <v>112</v>
      </c>
      <c r="H120" s="90">
        <v>23013787</v>
      </c>
      <c r="I120" s="90">
        <v>13787</v>
      </c>
    </row>
    <row r="121" spans="1:9" ht="12.75" customHeight="1" x14ac:dyDescent="0.2">
      <c r="A121" s="237" t="s">
        <v>142</v>
      </c>
      <c r="B121" s="237"/>
      <c r="C121" s="237"/>
      <c r="D121" s="237"/>
      <c r="E121" s="237"/>
      <c r="F121" s="237"/>
      <c r="G121" s="7">
        <v>113</v>
      </c>
      <c r="H121" s="90">
        <v>4605606</v>
      </c>
      <c r="I121" s="90">
        <v>3308949</v>
      </c>
    </row>
    <row r="122" spans="1:9" ht="23.45" customHeight="1" x14ac:dyDescent="0.2">
      <c r="A122" s="237" t="s">
        <v>143</v>
      </c>
      <c r="B122" s="237"/>
      <c r="C122" s="237"/>
      <c r="D122" s="237"/>
      <c r="E122" s="237"/>
      <c r="F122" s="237"/>
      <c r="G122" s="7">
        <v>114</v>
      </c>
      <c r="H122" s="90">
        <v>0</v>
      </c>
      <c r="I122" s="90">
        <v>0</v>
      </c>
    </row>
    <row r="123" spans="1:9" ht="12.75" customHeight="1" x14ac:dyDescent="0.2">
      <c r="A123" s="237" t="s">
        <v>144</v>
      </c>
      <c r="B123" s="237"/>
      <c r="C123" s="237"/>
      <c r="D123" s="237"/>
      <c r="E123" s="237"/>
      <c r="F123" s="237"/>
      <c r="G123" s="7">
        <v>115</v>
      </c>
      <c r="H123" s="90">
        <v>0</v>
      </c>
      <c r="I123" s="90">
        <v>0</v>
      </c>
    </row>
    <row r="124" spans="1:9" ht="12.75" customHeight="1" x14ac:dyDescent="0.2">
      <c r="A124" s="237" t="s">
        <v>145</v>
      </c>
      <c r="B124" s="237"/>
      <c r="C124" s="237"/>
      <c r="D124" s="237"/>
      <c r="E124" s="237"/>
      <c r="F124" s="237"/>
      <c r="G124" s="7">
        <v>116</v>
      </c>
      <c r="H124" s="90">
        <v>14231290</v>
      </c>
      <c r="I124" s="90">
        <v>7830933</v>
      </c>
    </row>
    <row r="125" spans="1:9" ht="12.75" customHeight="1" x14ac:dyDescent="0.2">
      <c r="A125" s="237" t="s">
        <v>146</v>
      </c>
      <c r="B125" s="237"/>
      <c r="C125" s="237"/>
      <c r="D125" s="237"/>
      <c r="E125" s="237"/>
      <c r="F125" s="237"/>
      <c r="G125" s="7">
        <v>117</v>
      </c>
      <c r="H125" s="90">
        <v>25114701</v>
      </c>
      <c r="I125" s="90">
        <v>23553873</v>
      </c>
    </row>
    <row r="126" spans="1:9" ht="12.75" customHeight="1" x14ac:dyDescent="0.2">
      <c r="A126" s="237" t="s">
        <v>147</v>
      </c>
      <c r="B126" s="237"/>
      <c r="C126" s="237"/>
      <c r="D126" s="237"/>
      <c r="E126" s="237"/>
      <c r="F126" s="237"/>
      <c r="G126" s="7">
        <v>118</v>
      </c>
      <c r="H126" s="90">
        <v>29283149</v>
      </c>
      <c r="I126" s="90">
        <v>19860234</v>
      </c>
    </row>
    <row r="127" spans="1:9" x14ac:dyDescent="0.2">
      <c r="A127" s="237" t="s">
        <v>148</v>
      </c>
      <c r="B127" s="237"/>
      <c r="C127" s="237"/>
      <c r="D127" s="237"/>
      <c r="E127" s="237"/>
      <c r="F127" s="237"/>
      <c r="G127" s="7">
        <v>119</v>
      </c>
      <c r="H127" s="90">
        <v>0</v>
      </c>
      <c r="I127" s="90">
        <v>0</v>
      </c>
    </row>
    <row r="128" spans="1:9" x14ac:dyDescent="0.2">
      <c r="A128" s="237" t="s">
        <v>152</v>
      </c>
      <c r="B128" s="237"/>
      <c r="C128" s="237"/>
      <c r="D128" s="237"/>
      <c r="E128" s="237"/>
      <c r="F128" s="237"/>
      <c r="G128" s="7">
        <v>120</v>
      </c>
      <c r="H128" s="90">
        <v>3424113</v>
      </c>
      <c r="I128" s="90">
        <v>3545597</v>
      </c>
    </row>
    <row r="129" spans="1:9" x14ac:dyDescent="0.2">
      <c r="A129" s="237" t="s">
        <v>153</v>
      </c>
      <c r="B129" s="237"/>
      <c r="C129" s="237"/>
      <c r="D129" s="237"/>
      <c r="E129" s="237"/>
      <c r="F129" s="237"/>
      <c r="G129" s="7">
        <v>121</v>
      </c>
      <c r="H129" s="90">
        <v>2976273</v>
      </c>
      <c r="I129" s="90">
        <v>3046265</v>
      </c>
    </row>
    <row r="130" spans="1:9" x14ac:dyDescent="0.2">
      <c r="A130" s="237" t="s">
        <v>154</v>
      </c>
      <c r="B130" s="237"/>
      <c r="C130" s="237"/>
      <c r="D130" s="237"/>
      <c r="E130" s="237"/>
      <c r="F130" s="237"/>
      <c r="G130" s="7">
        <v>122</v>
      </c>
      <c r="H130" s="90">
        <v>25178</v>
      </c>
      <c r="I130" s="90">
        <v>48151</v>
      </c>
    </row>
    <row r="131" spans="1:9" x14ac:dyDescent="0.2">
      <c r="A131" s="237" t="s">
        <v>155</v>
      </c>
      <c r="B131" s="237"/>
      <c r="C131" s="237"/>
      <c r="D131" s="237"/>
      <c r="E131" s="237"/>
      <c r="F131" s="237"/>
      <c r="G131" s="7">
        <v>123</v>
      </c>
      <c r="H131" s="90">
        <v>0</v>
      </c>
      <c r="I131" s="90">
        <v>0</v>
      </c>
    </row>
    <row r="132" spans="1:9" x14ac:dyDescent="0.2">
      <c r="A132" s="237" t="s">
        <v>156</v>
      </c>
      <c r="B132" s="237"/>
      <c r="C132" s="237"/>
      <c r="D132" s="237"/>
      <c r="E132" s="237"/>
      <c r="F132" s="237"/>
      <c r="G132" s="7">
        <v>124</v>
      </c>
      <c r="H132" s="90">
        <v>1451563</v>
      </c>
      <c r="I132" s="90">
        <v>1394229</v>
      </c>
    </row>
    <row r="133" spans="1:9" ht="22.15" customHeight="1" x14ac:dyDescent="0.2">
      <c r="A133" s="253" t="s">
        <v>157</v>
      </c>
      <c r="B133" s="253"/>
      <c r="C133" s="253"/>
      <c r="D133" s="253"/>
      <c r="E133" s="253"/>
      <c r="F133" s="253"/>
      <c r="G133" s="7">
        <v>125</v>
      </c>
      <c r="H133" s="90">
        <v>14959900</v>
      </c>
      <c r="I133" s="90">
        <v>11898927</v>
      </c>
    </row>
    <row r="134" spans="1:9" ht="12.75" customHeight="1" x14ac:dyDescent="0.2">
      <c r="A134" s="239" t="s">
        <v>158</v>
      </c>
      <c r="B134" s="239"/>
      <c r="C134" s="239"/>
      <c r="D134" s="239"/>
      <c r="E134" s="239"/>
      <c r="F134" s="239"/>
      <c r="G134" s="8">
        <v>126</v>
      </c>
      <c r="H134" s="91">
        <f>H75+H99+H106+H118+H133</f>
        <v>487512322.45999998</v>
      </c>
      <c r="I134" s="91">
        <f>I75+I99+I106+I118+I133</f>
        <v>468434150.45999998</v>
      </c>
    </row>
    <row r="135" spans="1:9" x14ac:dyDescent="0.2">
      <c r="A135" s="253" t="s">
        <v>159</v>
      </c>
      <c r="B135" s="253"/>
      <c r="C135" s="253"/>
      <c r="D135" s="253"/>
      <c r="E135" s="253"/>
      <c r="F135" s="253"/>
      <c r="G135" s="7">
        <v>127</v>
      </c>
      <c r="H135" s="90">
        <v>648721537</v>
      </c>
      <c r="I135" s="90">
        <v>745781139</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ignoredErrors>
    <ignoredError sqref="H27:I27 H17:I17 H9:I1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topLeftCell="A94" zoomScaleNormal="100" zoomScaleSheetLayoutView="110" workbookViewId="0">
      <selection activeCell="H113" sqref="H113:K114"/>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57" t="s">
        <v>160</v>
      </c>
      <c r="B1" s="258"/>
      <c r="C1" s="258"/>
      <c r="D1" s="258"/>
      <c r="E1" s="258"/>
      <c r="F1" s="258"/>
      <c r="G1" s="258"/>
      <c r="H1" s="258"/>
      <c r="I1" s="258"/>
    </row>
    <row r="2" spans="1:11" x14ac:dyDescent="0.2">
      <c r="A2" s="259" t="s">
        <v>463</v>
      </c>
      <c r="B2" s="260"/>
      <c r="C2" s="260"/>
      <c r="D2" s="260"/>
      <c r="E2" s="260"/>
      <c r="F2" s="260"/>
      <c r="G2" s="260"/>
      <c r="H2" s="260"/>
      <c r="I2" s="260"/>
    </row>
    <row r="3" spans="1:11" x14ac:dyDescent="0.2">
      <c r="A3" s="261" t="s">
        <v>161</v>
      </c>
      <c r="B3" s="262"/>
      <c r="C3" s="262"/>
      <c r="D3" s="262"/>
      <c r="E3" s="262"/>
      <c r="F3" s="262"/>
      <c r="G3" s="262"/>
      <c r="H3" s="262"/>
      <c r="I3" s="262"/>
      <c r="J3" s="263"/>
      <c r="K3" s="263"/>
    </row>
    <row r="4" spans="1:11" x14ac:dyDescent="0.2">
      <c r="A4" s="264" t="s">
        <v>462</v>
      </c>
      <c r="B4" s="265"/>
      <c r="C4" s="265"/>
      <c r="D4" s="265"/>
      <c r="E4" s="265"/>
      <c r="F4" s="265"/>
      <c r="G4" s="265"/>
      <c r="H4" s="265"/>
      <c r="I4" s="265"/>
      <c r="J4" s="266"/>
      <c r="K4" s="266"/>
    </row>
    <row r="5" spans="1:11" ht="22.15" customHeight="1" x14ac:dyDescent="0.2">
      <c r="A5" s="267" t="s">
        <v>44</v>
      </c>
      <c r="B5" s="268"/>
      <c r="C5" s="268"/>
      <c r="D5" s="268"/>
      <c r="E5" s="268"/>
      <c r="F5" s="268"/>
      <c r="G5" s="267" t="s">
        <v>162</v>
      </c>
      <c r="H5" s="269" t="s">
        <v>163</v>
      </c>
      <c r="I5" s="270"/>
      <c r="J5" s="269" t="s">
        <v>164</v>
      </c>
      <c r="K5" s="270"/>
    </row>
    <row r="6" spans="1:11" x14ac:dyDescent="0.2">
      <c r="A6" s="268"/>
      <c r="B6" s="268"/>
      <c r="C6" s="268"/>
      <c r="D6" s="268"/>
      <c r="E6" s="268"/>
      <c r="F6" s="268"/>
      <c r="G6" s="268"/>
      <c r="H6" s="23" t="s">
        <v>165</v>
      </c>
      <c r="I6" s="23" t="s">
        <v>166</v>
      </c>
      <c r="J6" s="23" t="s">
        <v>165</v>
      </c>
      <c r="K6" s="23" t="s">
        <v>166</v>
      </c>
    </row>
    <row r="7" spans="1:11" x14ac:dyDescent="0.2">
      <c r="A7" s="273">
        <v>1</v>
      </c>
      <c r="B7" s="274"/>
      <c r="C7" s="274"/>
      <c r="D7" s="274"/>
      <c r="E7" s="274"/>
      <c r="F7" s="274"/>
      <c r="G7" s="24">
        <v>2</v>
      </c>
      <c r="H7" s="23">
        <v>3</v>
      </c>
      <c r="I7" s="23">
        <v>4</v>
      </c>
      <c r="J7" s="23">
        <v>5</v>
      </c>
      <c r="K7" s="23">
        <v>6</v>
      </c>
    </row>
    <row r="8" spans="1:11" ht="12.75" customHeight="1" x14ac:dyDescent="0.2">
      <c r="A8" s="271" t="s">
        <v>167</v>
      </c>
      <c r="B8" s="271"/>
      <c r="C8" s="271"/>
      <c r="D8" s="271"/>
      <c r="E8" s="271"/>
      <c r="F8" s="271"/>
      <c r="G8" s="8">
        <v>1</v>
      </c>
      <c r="H8" s="94">
        <f>SUM(H9:H13)</f>
        <v>80240358</v>
      </c>
      <c r="I8" s="94">
        <f>SUM(I9:I13)</f>
        <v>80240358</v>
      </c>
      <c r="J8" s="94">
        <f>SUM(J9:J13)</f>
        <v>74671247</v>
      </c>
      <c r="K8" s="94">
        <f>SUM(K9:K13)</f>
        <v>74671247</v>
      </c>
    </row>
    <row r="9" spans="1:11" ht="12.75" customHeight="1" x14ac:dyDescent="0.2">
      <c r="A9" s="237" t="s">
        <v>168</v>
      </c>
      <c r="B9" s="237"/>
      <c r="C9" s="237"/>
      <c r="D9" s="237"/>
      <c r="E9" s="237"/>
      <c r="F9" s="237"/>
      <c r="G9" s="7">
        <v>2</v>
      </c>
      <c r="H9" s="95">
        <v>37535970</v>
      </c>
      <c r="I9" s="95">
        <v>37535970</v>
      </c>
      <c r="J9" s="95">
        <v>42025388</v>
      </c>
      <c r="K9" s="95">
        <v>42025388</v>
      </c>
    </row>
    <row r="10" spans="1:11" ht="12.75" customHeight="1" x14ac:dyDescent="0.2">
      <c r="A10" s="237" t="s">
        <v>169</v>
      </c>
      <c r="B10" s="237"/>
      <c r="C10" s="237"/>
      <c r="D10" s="237"/>
      <c r="E10" s="237"/>
      <c r="F10" s="237"/>
      <c r="G10" s="7">
        <v>3</v>
      </c>
      <c r="H10" s="95">
        <v>41874998</v>
      </c>
      <c r="I10" s="95">
        <v>41874998</v>
      </c>
      <c r="J10" s="95">
        <v>32361677</v>
      </c>
      <c r="K10" s="95">
        <v>32361677</v>
      </c>
    </row>
    <row r="11" spans="1:11" ht="12.75" customHeight="1" x14ac:dyDescent="0.2">
      <c r="A11" s="237" t="s">
        <v>170</v>
      </c>
      <c r="B11" s="237"/>
      <c r="C11" s="237"/>
      <c r="D11" s="237"/>
      <c r="E11" s="237"/>
      <c r="F11" s="237"/>
      <c r="G11" s="7">
        <v>4</v>
      </c>
      <c r="H11" s="95">
        <v>0</v>
      </c>
      <c r="I11" s="95">
        <v>0</v>
      </c>
      <c r="J11" s="95">
        <v>0</v>
      </c>
      <c r="K11" s="95">
        <v>0</v>
      </c>
    </row>
    <row r="12" spans="1:11" ht="12.75" customHeight="1" x14ac:dyDescent="0.2">
      <c r="A12" s="237" t="s">
        <v>171</v>
      </c>
      <c r="B12" s="237"/>
      <c r="C12" s="237"/>
      <c r="D12" s="237"/>
      <c r="E12" s="237"/>
      <c r="F12" s="237"/>
      <c r="G12" s="7">
        <v>5</v>
      </c>
      <c r="H12" s="95">
        <v>0</v>
      </c>
      <c r="I12" s="95">
        <v>0</v>
      </c>
      <c r="J12" s="95">
        <v>0</v>
      </c>
      <c r="K12" s="95">
        <v>0</v>
      </c>
    </row>
    <row r="13" spans="1:11" ht="12.75" customHeight="1" x14ac:dyDescent="0.2">
      <c r="A13" s="237" t="s">
        <v>172</v>
      </c>
      <c r="B13" s="237"/>
      <c r="C13" s="237"/>
      <c r="D13" s="237"/>
      <c r="E13" s="237"/>
      <c r="F13" s="237"/>
      <c r="G13" s="7">
        <v>6</v>
      </c>
      <c r="H13" s="95">
        <v>829390</v>
      </c>
      <c r="I13" s="95">
        <v>829390</v>
      </c>
      <c r="J13" s="95">
        <v>284182</v>
      </c>
      <c r="K13" s="95">
        <v>284182</v>
      </c>
    </row>
    <row r="14" spans="1:11" ht="12.75" customHeight="1" x14ac:dyDescent="0.2">
      <c r="A14" s="271" t="s">
        <v>173</v>
      </c>
      <c r="B14" s="271"/>
      <c r="C14" s="271"/>
      <c r="D14" s="271"/>
      <c r="E14" s="271"/>
      <c r="F14" s="271"/>
      <c r="G14" s="8">
        <v>7</v>
      </c>
      <c r="H14" s="94">
        <f>H15+H16+H20+H24+H25+H26+H29+H36</f>
        <v>46861408</v>
      </c>
      <c r="I14" s="94">
        <f>I15+I16+I20+I24+I25+I26+I29+I36</f>
        <v>46861408</v>
      </c>
      <c r="J14" s="94">
        <f>J15+J16+J20+J24+J25+J26+J29+J36</f>
        <v>38249277</v>
      </c>
      <c r="K14" s="94">
        <f>K15+K16+K20+K24+K25+K26+K29+K36</f>
        <v>38249277</v>
      </c>
    </row>
    <row r="15" spans="1:11" ht="12.75" customHeight="1" x14ac:dyDescent="0.2">
      <c r="A15" s="237" t="s">
        <v>174</v>
      </c>
      <c r="B15" s="237"/>
      <c r="C15" s="237"/>
      <c r="D15" s="237"/>
      <c r="E15" s="237"/>
      <c r="F15" s="237"/>
      <c r="G15" s="7">
        <v>8</v>
      </c>
      <c r="H15" s="95">
        <v>0</v>
      </c>
      <c r="I15" s="95">
        <v>0</v>
      </c>
      <c r="J15" s="95">
        <v>0</v>
      </c>
      <c r="K15" s="95">
        <v>0</v>
      </c>
    </row>
    <row r="16" spans="1:11" ht="12.75" customHeight="1" x14ac:dyDescent="0.2">
      <c r="A16" s="238" t="s">
        <v>175</v>
      </c>
      <c r="B16" s="238"/>
      <c r="C16" s="238"/>
      <c r="D16" s="238"/>
      <c r="E16" s="238"/>
      <c r="F16" s="238"/>
      <c r="G16" s="8">
        <v>9</v>
      </c>
      <c r="H16" s="94">
        <f>SUM(H17:H19)</f>
        <v>37979950</v>
      </c>
      <c r="I16" s="94">
        <f>SUM(I17:I19)</f>
        <v>37979950</v>
      </c>
      <c r="J16" s="94">
        <f>SUM(J17:J19)</f>
        <v>26783062</v>
      </c>
      <c r="K16" s="94">
        <f>SUM(K17:K19)</f>
        <v>26783062</v>
      </c>
    </row>
    <row r="17" spans="1:11" ht="12.75" customHeight="1" x14ac:dyDescent="0.2">
      <c r="A17" s="272" t="s">
        <v>176</v>
      </c>
      <c r="B17" s="272"/>
      <c r="C17" s="272"/>
      <c r="D17" s="272"/>
      <c r="E17" s="272"/>
      <c r="F17" s="272"/>
      <c r="G17" s="7">
        <v>10</v>
      </c>
      <c r="H17" s="95">
        <v>322484</v>
      </c>
      <c r="I17" s="95">
        <v>322484</v>
      </c>
      <c r="J17" s="95">
        <v>343998</v>
      </c>
      <c r="K17" s="95">
        <v>343998</v>
      </c>
    </row>
    <row r="18" spans="1:11" ht="12.75" customHeight="1" x14ac:dyDescent="0.2">
      <c r="A18" s="272" t="s">
        <v>177</v>
      </c>
      <c r="B18" s="272"/>
      <c r="C18" s="272"/>
      <c r="D18" s="272"/>
      <c r="E18" s="272"/>
      <c r="F18" s="272"/>
      <c r="G18" s="7">
        <v>11</v>
      </c>
      <c r="H18" s="95">
        <v>36911238</v>
      </c>
      <c r="I18" s="95">
        <v>36911238</v>
      </c>
      <c r="J18" s="95">
        <v>25617656</v>
      </c>
      <c r="K18" s="95">
        <v>25617656</v>
      </c>
    </row>
    <row r="19" spans="1:11" ht="12.75" customHeight="1" x14ac:dyDescent="0.2">
      <c r="A19" s="272" t="s">
        <v>178</v>
      </c>
      <c r="B19" s="272"/>
      <c r="C19" s="272"/>
      <c r="D19" s="272"/>
      <c r="E19" s="272"/>
      <c r="F19" s="272"/>
      <c r="G19" s="7">
        <v>12</v>
      </c>
      <c r="H19" s="95">
        <v>746228</v>
      </c>
      <c r="I19" s="95">
        <v>746228</v>
      </c>
      <c r="J19" s="95">
        <v>821408</v>
      </c>
      <c r="K19" s="95">
        <v>821408</v>
      </c>
    </row>
    <row r="20" spans="1:11" ht="12.75" customHeight="1" x14ac:dyDescent="0.2">
      <c r="A20" s="238" t="s">
        <v>179</v>
      </c>
      <c r="B20" s="238"/>
      <c r="C20" s="238"/>
      <c r="D20" s="238"/>
      <c r="E20" s="238"/>
      <c r="F20" s="238"/>
      <c r="G20" s="8">
        <v>13</v>
      </c>
      <c r="H20" s="94">
        <f>SUM(H21:H23)</f>
        <v>5366412</v>
      </c>
      <c r="I20" s="94">
        <f>SUM(I21:I23)</f>
        <v>5366412</v>
      </c>
      <c r="J20" s="94">
        <f>SUM(J21:J23)</f>
        <v>6544600</v>
      </c>
      <c r="K20" s="94">
        <f>SUM(K21:K23)</f>
        <v>6544600</v>
      </c>
    </row>
    <row r="21" spans="1:11" ht="12.75" customHeight="1" x14ac:dyDescent="0.2">
      <c r="A21" s="272" t="s">
        <v>180</v>
      </c>
      <c r="B21" s="272"/>
      <c r="C21" s="272"/>
      <c r="D21" s="272"/>
      <c r="E21" s="272"/>
      <c r="F21" s="272"/>
      <c r="G21" s="7">
        <v>14</v>
      </c>
      <c r="H21" s="95">
        <v>3162688</v>
      </c>
      <c r="I21" s="95">
        <v>3162688</v>
      </c>
      <c r="J21" s="95">
        <v>3817016</v>
      </c>
      <c r="K21" s="95">
        <v>3817016</v>
      </c>
    </row>
    <row r="22" spans="1:11" ht="12.75" customHeight="1" x14ac:dyDescent="0.2">
      <c r="A22" s="272" t="s">
        <v>181</v>
      </c>
      <c r="B22" s="272"/>
      <c r="C22" s="272"/>
      <c r="D22" s="272"/>
      <c r="E22" s="272"/>
      <c r="F22" s="272"/>
      <c r="G22" s="7">
        <v>15</v>
      </c>
      <c r="H22" s="95">
        <v>1480959</v>
      </c>
      <c r="I22" s="95">
        <v>1480959</v>
      </c>
      <c r="J22" s="95">
        <v>1834421</v>
      </c>
      <c r="K22" s="95">
        <v>1834421</v>
      </c>
    </row>
    <row r="23" spans="1:11" ht="12.75" customHeight="1" x14ac:dyDescent="0.2">
      <c r="A23" s="272" t="s">
        <v>182</v>
      </c>
      <c r="B23" s="272"/>
      <c r="C23" s="272"/>
      <c r="D23" s="272"/>
      <c r="E23" s="272"/>
      <c r="F23" s="272"/>
      <c r="G23" s="7">
        <v>16</v>
      </c>
      <c r="H23" s="95">
        <v>722765</v>
      </c>
      <c r="I23" s="95">
        <v>722765</v>
      </c>
      <c r="J23" s="95">
        <v>893163</v>
      </c>
      <c r="K23" s="95">
        <v>893163</v>
      </c>
    </row>
    <row r="24" spans="1:11" ht="12.75" customHeight="1" x14ac:dyDescent="0.2">
      <c r="A24" s="237" t="s">
        <v>183</v>
      </c>
      <c r="B24" s="237"/>
      <c r="C24" s="237"/>
      <c r="D24" s="237"/>
      <c r="E24" s="237"/>
      <c r="F24" s="237"/>
      <c r="G24" s="7">
        <v>17</v>
      </c>
      <c r="H24" s="95">
        <v>819739</v>
      </c>
      <c r="I24" s="95">
        <v>819739</v>
      </c>
      <c r="J24" s="95">
        <v>951448</v>
      </c>
      <c r="K24" s="95">
        <v>951448</v>
      </c>
    </row>
    <row r="25" spans="1:11" ht="12.75" customHeight="1" x14ac:dyDescent="0.2">
      <c r="A25" s="237" t="s">
        <v>184</v>
      </c>
      <c r="B25" s="237"/>
      <c r="C25" s="237"/>
      <c r="D25" s="237"/>
      <c r="E25" s="237"/>
      <c r="F25" s="237"/>
      <c r="G25" s="7">
        <v>18</v>
      </c>
      <c r="H25" s="95">
        <v>2686551</v>
      </c>
      <c r="I25" s="95">
        <v>2686551</v>
      </c>
      <c r="J25" s="95">
        <v>3959843</v>
      </c>
      <c r="K25" s="95">
        <v>3959843</v>
      </c>
    </row>
    <row r="26" spans="1:11" ht="12.75" customHeight="1" x14ac:dyDescent="0.2">
      <c r="A26" s="238" t="s">
        <v>185</v>
      </c>
      <c r="B26" s="238"/>
      <c r="C26" s="238"/>
      <c r="D26" s="238"/>
      <c r="E26" s="238"/>
      <c r="F26" s="238"/>
      <c r="G26" s="8">
        <v>19</v>
      </c>
      <c r="H26" s="94">
        <f>H27+H28</f>
        <v>0</v>
      </c>
      <c r="I26" s="94">
        <f>I27+I28</f>
        <v>0</v>
      </c>
      <c r="J26" s="94">
        <f>J27+J28</f>
        <v>0</v>
      </c>
      <c r="K26" s="94">
        <f>K27+K28</f>
        <v>0</v>
      </c>
    </row>
    <row r="27" spans="1:11" ht="12.75" customHeight="1" x14ac:dyDescent="0.2">
      <c r="A27" s="272" t="s">
        <v>186</v>
      </c>
      <c r="B27" s="272"/>
      <c r="C27" s="272"/>
      <c r="D27" s="272"/>
      <c r="E27" s="272"/>
      <c r="F27" s="272"/>
      <c r="G27" s="7">
        <v>20</v>
      </c>
      <c r="H27" s="95">
        <v>0</v>
      </c>
      <c r="I27" s="95">
        <v>0</v>
      </c>
      <c r="J27" s="95">
        <v>0</v>
      </c>
      <c r="K27" s="95">
        <v>0</v>
      </c>
    </row>
    <row r="28" spans="1:11" ht="12.75" customHeight="1" x14ac:dyDescent="0.2">
      <c r="A28" s="272" t="s">
        <v>187</v>
      </c>
      <c r="B28" s="272"/>
      <c r="C28" s="272"/>
      <c r="D28" s="272"/>
      <c r="E28" s="272"/>
      <c r="F28" s="272"/>
      <c r="G28" s="7">
        <v>21</v>
      </c>
      <c r="H28" s="95">
        <v>0</v>
      </c>
      <c r="I28" s="95">
        <v>0</v>
      </c>
      <c r="J28" s="95">
        <v>0</v>
      </c>
      <c r="K28" s="95">
        <v>0</v>
      </c>
    </row>
    <row r="29" spans="1:11" ht="12.75" customHeight="1" x14ac:dyDescent="0.2">
      <c r="A29" s="238" t="s">
        <v>188</v>
      </c>
      <c r="B29" s="238"/>
      <c r="C29" s="238"/>
      <c r="D29" s="238"/>
      <c r="E29" s="238"/>
      <c r="F29" s="238"/>
      <c r="G29" s="8">
        <v>22</v>
      </c>
      <c r="H29" s="94">
        <f>SUM(H30:H35)</f>
        <v>0</v>
      </c>
      <c r="I29" s="94">
        <f>SUM(I30:I35)</f>
        <v>0</v>
      </c>
      <c r="J29" s="94">
        <f>SUM(J30:J35)</f>
        <v>0</v>
      </c>
      <c r="K29" s="94">
        <f>SUM(K30:K35)</f>
        <v>0</v>
      </c>
    </row>
    <row r="30" spans="1:11" ht="12.75" customHeight="1" x14ac:dyDescent="0.2">
      <c r="A30" s="272" t="s">
        <v>189</v>
      </c>
      <c r="B30" s="272"/>
      <c r="C30" s="272"/>
      <c r="D30" s="272"/>
      <c r="E30" s="272"/>
      <c r="F30" s="272"/>
      <c r="G30" s="7">
        <v>23</v>
      </c>
      <c r="H30" s="95">
        <v>0</v>
      </c>
      <c r="I30" s="95">
        <v>0</v>
      </c>
      <c r="J30" s="95">
        <v>0</v>
      </c>
      <c r="K30" s="95">
        <v>0</v>
      </c>
    </row>
    <row r="31" spans="1:11" ht="12.75" customHeight="1" x14ac:dyDescent="0.2">
      <c r="A31" s="272" t="s">
        <v>190</v>
      </c>
      <c r="B31" s="272"/>
      <c r="C31" s="272"/>
      <c r="D31" s="272"/>
      <c r="E31" s="272"/>
      <c r="F31" s="272"/>
      <c r="G31" s="7">
        <v>24</v>
      </c>
      <c r="H31" s="95">
        <v>0</v>
      </c>
      <c r="I31" s="95">
        <v>0</v>
      </c>
      <c r="J31" s="95">
        <v>0</v>
      </c>
      <c r="K31" s="95">
        <v>0</v>
      </c>
    </row>
    <row r="32" spans="1:11" ht="12.75" customHeight="1" x14ac:dyDescent="0.2">
      <c r="A32" s="272" t="s">
        <v>191</v>
      </c>
      <c r="B32" s="272"/>
      <c r="C32" s="272"/>
      <c r="D32" s="272"/>
      <c r="E32" s="272"/>
      <c r="F32" s="272"/>
      <c r="G32" s="7">
        <v>25</v>
      </c>
      <c r="H32" s="95">
        <v>0</v>
      </c>
      <c r="I32" s="95">
        <v>0</v>
      </c>
      <c r="J32" s="95">
        <v>0</v>
      </c>
      <c r="K32" s="95">
        <v>0</v>
      </c>
    </row>
    <row r="33" spans="1:11" ht="12.75" customHeight="1" x14ac:dyDescent="0.2">
      <c r="A33" s="272" t="s">
        <v>192</v>
      </c>
      <c r="B33" s="272"/>
      <c r="C33" s="272"/>
      <c r="D33" s="272"/>
      <c r="E33" s="272"/>
      <c r="F33" s="272"/>
      <c r="G33" s="7">
        <v>26</v>
      </c>
      <c r="H33" s="95">
        <v>0</v>
      </c>
      <c r="I33" s="95">
        <v>0</v>
      </c>
      <c r="J33" s="95">
        <v>0</v>
      </c>
      <c r="K33" s="95">
        <v>0</v>
      </c>
    </row>
    <row r="34" spans="1:11" ht="12.75" customHeight="1" x14ac:dyDescent="0.2">
      <c r="A34" s="272" t="s">
        <v>193</v>
      </c>
      <c r="B34" s="272"/>
      <c r="C34" s="272"/>
      <c r="D34" s="272"/>
      <c r="E34" s="272"/>
      <c r="F34" s="272"/>
      <c r="G34" s="7">
        <v>27</v>
      </c>
      <c r="H34" s="95">
        <v>0</v>
      </c>
      <c r="I34" s="95">
        <v>0</v>
      </c>
      <c r="J34" s="95">
        <v>0</v>
      </c>
      <c r="K34" s="95">
        <v>0</v>
      </c>
    </row>
    <row r="35" spans="1:11" ht="12.75" customHeight="1" x14ac:dyDescent="0.2">
      <c r="A35" s="272" t="s">
        <v>194</v>
      </c>
      <c r="B35" s="272"/>
      <c r="C35" s="272"/>
      <c r="D35" s="272"/>
      <c r="E35" s="272"/>
      <c r="F35" s="272"/>
      <c r="G35" s="7">
        <v>28</v>
      </c>
      <c r="H35" s="95">
        <v>0</v>
      </c>
      <c r="I35" s="95">
        <v>0</v>
      </c>
      <c r="J35" s="95">
        <v>0</v>
      </c>
      <c r="K35" s="95">
        <v>0</v>
      </c>
    </row>
    <row r="36" spans="1:11" ht="12.75" customHeight="1" x14ac:dyDescent="0.2">
      <c r="A36" s="237" t="s">
        <v>195</v>
      </c>
      <c r="B36" s="237"/>
      <c r="C36" s="237"/>
      <c r="D36" s="237"/>
      <c r="E36" s="237"/>
      <c r="F36" s="237"/>
      <c r="G36" s="7">
        <v>29</v>
      </c>
      <c r="H36" s="95">
        <v>8756</v>
      </c>
      <c r="I36" s="95">
        <v>8756</v>
      </c>
      <c r="J36" s="95">
        <v>10324</v>
      </c>
      <c r="K36" s="95">
        <v>10324</v>
      </c>
    </row>
    <row r="37" spans="1:11" ht="12.75" customHeight="1" x14ac:dyDescent="0.2">
      <c r="A37" s="271" t="s">
        <v>196</v>
      </c>
      <c r="B37" s="271"/>
      <c r="C37" s="271"/>
      <c r="D37" s="271"/>
      <c r="E37" s="271"/>
      <c r="F37" s="271"/>
      <c r="G37" s="8">
        <v>30</v>
      </c>
      <c r="H37" s="94">
        <f>SUM(H38:H47)</f>
        <v>205708</v>
      </c>
      <c r="I37" s="94">
        <f>SUM(I38:I47)</f>
        <v>205708</v>
      </c>
      <c r="J37" s="94">
        <f>SUM(J38:J47)</f>
        <v>288268</v>
      </c>
      <c r="K37" s="94">
        <f>SUM(K38:K47)</f>
        <v>288268</v>
      </c>
    </row>
    <row r="38" spans="1:11" ht="12.75" customHeight="1" x14ac:dyDescent="0.2">
      <c r="A38" s="237" t="s">
        <v>197</v>
      </c>
      <c r="B38" s="237"/>
      <c r="C38" s="237"/>
      <c r="D38" s="237"/>
      <c r="E38" s="237"/>
      <c r="F38" s="237"/>
      <c r="G38" s="7">
        <v>31</v>
      </c>
      <c r="H38" s="95">
        <v>0</v>
      </c>
      <c r="I38" s="95">
        <v>0</v>
      </c>
      <c r="J38" s="95">
        <v>0</v>
      </c>
      <c r="K38" s="95">
        <v>0</v>
      </c>
    </row>
    <row r="39" spans="1:11" ht="25.15" customHeight="1" x14ac:dyDescent="0.2">
      <c r="A39" s="237" t="s">
        <v>198</v>
      </c>
      <c r="B39" s="237"/>
      <c r="C39" s="237"/>
      <c r="D39" s="237"/>
      <c r="E39" s="237"/>
      <c r="F39" s="237"/>
      <c r="G39" s="7">
        <v>32</v>
      </c>
      <c r="H39" s="95">
        <v>0</v>
      </c>
      <c r="I39" s="95">
        <v>0</v>
      </c>
      <c r="J39" s="95">
        <v>0</v>
      </c>
      <c r="K39" s="95">
        <v>0</v>
      </c>
    </row>
    <row r="40" spans="1:11" ht="25.15" customHeight="1" x14ac:dyDescent="0.2">
      <c r="A40" s="237" t="s">
        <v>199</v>
      </c>
      <c r="B40" s="237"/>
      <c r="C40" s="237"/>
      <c r="D40" s="237"/>
      <c r="E40" s="237"/>
      <c r="F40" s="237"/>
      <c r="G40" s="7">
        <v>33</v>
      </c>
      <c r="H40" s="95">
        <v>0</v>
      </c>
      <c r="I40" s="95">
        <v>0</v>
      </c>
      <c r="J40" s="95">
        <v>0</v>
      </c>
      <c r="K40" s="95">
        <v>0</v>
      </c>
    </row>
    <row r="41" spans="1:11" ht="25.15" customHeight="1" x14ac:dyDescent="0.2">
      <c r="A41" s="237" t="s">
        <v>200</v>
      </c>
      <c r="B41" s="237"/>
      <c r="C41" s="237"/>
      <c r="D41" s="237"/>
      <c r="E41" s="237"/>
      <c r="F41" s="237"/>
      <c r="G41" s="7">
        <v>34</v>
      </c>
      <c r="H41" s="95">
        <v>87267</v>
      </c>
      <c r="I41" s="95">
        <v>87267</v>
      </c>
      <c r="J41" s="95">
        <v>177750</v>
      </c>
      <c r="K41" s="95">
        <v>177750</v>
      </c>
    </row>
    <row r="42" spans="1:11" ht="25.15" customHeight="1" x14ac:dyDescent="0.2">
      <c r="A42" s="237" t="s">
        <v>201</v>
      </c>
      <c r="B42" s="237"/>
      <c r="C42" s="237"/>
      <c r="D42" s="237"/>
      <c r="E42" s="237"/>
      <c r="F42" s="237"/>
      <c r="G42" s="7">
        <v>35</v>
      </c>
      <c r="H42" s="95">
        <v>21997</v>
      </c>
      <c r="I42" s="95">
        <v>21997</v>
      </c>
      <c r="J42" s="95">
        <v>0</v>
      </c>
      <c r="K42" s="95">
        <v>0</v>
      </c>
    </row>
    <row r="43" spans="1:11" ht="12.75" customHeight="1" x14ac:dyDescent="0.2">
      <c r="A43" s="237" t="s">
        <v>202</v>
      </c>
      <c r="B43" s="237"/>
      <c r="C43" s="237"/>
      <c r="D43" s="237"/>
      <c r="E43" s="237"/>
      <c r="F43" s="237"/>
      <c r="G43" s="7">
        <v>36</v>
      </c>
      <c r="H43" s="95">
        <v>16099</v>
      </c>
      <c r="I43" s="95">
        <v>16099</v>
      </c>
      <c r="J43" s="95">
        <v>12523</v>
      </c>
      <c r="K43" s="95">
        <v>12523</v>
      </c>
    </row>
    <row r="44" spans="1:11" ht="12.75" customHeight="1" x14ac:dyDescent="0.2">
      <c r="A44" s="237" t="s">
        <v>203</v>
      </c>
      <c r="B44" s="237"/>
      <c r="C44" s="237"/>
      <c r="D44" s="237"/>
      <c r="E44" s="237"/>
      <c r="F44" s="237"/>
      <c r="G44" s="7">
        <v>37</v>
      </c>
      <c r="H44" s="95">
        <v>49264</v>
      </c>
      <c r="I44" s="95">
        <v>49264</v>
      </c>
      <c r="J44" s="95">
        <v>75358</v>
      </c>
      <c r="K44" s="95">
        <v>75358</v>
      </c>
    </row>
    <row r="45" spans="1:11" ht="12.75" customHeight="1" x14ac:dyDescent="0.2">
      <c r="A45" s="237" t="s">
        <v>204</v>
      </c>
      <c r="B45" s="237"/>
      <c r="C45" s="237"/>
      <c r="D45" s="237"/>
      <c r="E45" s="237"/>
      <c r="F45" s="237"/>
      <c r="G45" s="7">
        <v>38</v>
      </c>
      <c r="H45" s="95">
        <v>4258</v>
      </c>
      <c r="I45" s="95">
        <v>4258</v>
      </c>
      <c r="J45" s="95">
        <v>22637</v>
      </c>
      <c r="K45" s="95">
        <v>22637</v>
      </c>
    </row>
    <row r="46" spans="1:11" ht="12.75" customHeight="1" x14ac:dyDescent="0.2">
      <c r="A46" s="237" t="s">
        <v>205</v>
      </c>
      <c r="B46" s="237"/>
      <c r="C46" s="237"/>
      <c r="D46" s="237"/>
      <c r="E46" s="237"/>
      <c r="F46" s="237"/>
      <c r="G46" s="7">
        <v>39</v>
      </c>
      <c r="H46" s="95">
        <v>26823</v>
      </c>
      <c r="I46" s="95">
        <v>26823</v>
      </c>
      <c r="J46" s="95">
        <v>0</v>
      </c>
      <c r="K46" s="95">
        <v>0</v>
      </c>
    </row>
    <row r="47" spans="1:11" ht="12.75" customHeight="1" x14ac:dyDescent="0.2">
      <c r="A47" s="237" t="s">
        <v>206</v>
      </c>
      <c r="B47" s="237"/>
      <c r="C47" s="237"/>
      <c r="D47" s="237"/>
      <c r="E47" s="237"/>
      <c r="F47" s="237"/>
      <c r="G47" s="7">
        <v>40</v>
      </c>
      <c r="H47" s="95">
        <v>0</v>
      </c>
      <c r="I47" s="95">
        <v>0</v>
      </c>
      <c r="J47" s="95">
        <v>0</v>
      </c>
      <c r="K47" s="95">
        <v>0</v>
      </c>
    </row>
    <row r="48" spans="1:11" ht="12.75" customHeight="1" x14ac:dyDescent="0.2">
      <c r="A48" s="271" t="s">
        <v>207</v>
      </c>
      <c r="B48" s="271"/>
      <c r="C48" s="271"/>
      <c r="D48" s="271"/>
      <c r="E48" s="271"/>
      <c r="F48" s="271"/>
      <c r="G48" s="8">
        <v>41</v>
      </c>
      <c r="H48" s="94">
        <f>SUM(H49:H55)</f>
        <v>147372</v>
      </c>
      <c r="I48" s="94">
        <f>SUM(I49:I55)</f>
        <v>147372</v>
      </c>
      <c r="J48" s="94">
        <f>SUM(J49:J55)</f>
        <v>168804</v>
      </c>
      <c r="K48" s="94">
        <f>SUM(K49:K55)</f>
        <v>168804</v>
      </c>
    </row>
    <row r="49" spans="1:11" ht="25.15" customHeight="1" x14ac:dyDescent="0.2">
      <c r="A49" s="237" t="s">
        <v>208</v>
      </c>
      <c r="B49" s="237"/>
      <c r="C49" s="237"/>
      <c r="D49" s="237"/>
      <c r="E49" s="237"/>
      <c r="F49" s="237"/>
      <c r="G49" s="7">
        <v>42</v>
      </c>
      <c r="H49" s="95">
        <v>17982</v>
      </c>
      <c r="I49" s="95">
        <v>17982</v>
      </c>
      <c r="J49" s="95">
        <v>82903</v>
      </c>
      <c r="K49" s="95">
        <v>82903</v>
      </c>
    </row>
    <row r="50" spans="1:11" ht="12.75" customHeight="1" x14ac:dyDescent="0.2">
      <c r="A50" s="275" t="s">
        <v>209</v>
      </c>
      <c r="B50" s="275"/>
      <c r="C50" s="275"/>
      <c r="D50" s="275"/>
      <c r="E50" s="275"/>
      <c r="F50" s="275"/>
      <c r="G50" s="7">
        <v>43</v>
      </c>
      <c r="H50" s="95">
        <v>0</v>
      </c>
      <c r="I50" s="95">
        <v>0</v>
      </c>
      <c r="J50" s="95">
        <v>0</v>
      </c>
      <c r="K50" s="95">
        <v>0</v>
      </c>
    </row>
    <row r="51" spans="1:11" ht="12.75" customHeight="1" x14ac:dyDescent="0.2">
      <c r="A51" s="275" t="s">
        <v>210</v>
      </c>
      <c r="B51" s="275"/>
      <c r="C51" s="275"/>
      <c r="D51" s="275"/>
      <c r="E51" s="275"/>
      <c r="F51" s="275"/>
      <c r="G51" s="7">
        <v>44</v>
      </c>
      <c r="H51" s="95">
        <v>71923</v>
      </c>
      <c r="I51" s="95">
        <v>71923</v>
      </c>
      <c r="J51" s="95">
        <v>60302</v>
      </c>
      <c r="K51" s="95">
        <v>60302</v>
      </c>
    </row>
    <row r="52" spans="1:11" ht="12.75" customHeight="1" x14ac:dyDescent="0.2">
      <c r="A52" s="275" t="s">
        <v>211</v>
      </c>
      <c r="B52" s="275"/>
      <c r="C52" s="275"/>
      <c r="D52" s="275"/>
      <c r="E52" s="275"/>
      <c r="F52" s="275"/>
      <c r="G52" s="7">
        <v>45</v>
      </c>
      <c r="H52" s="95">
        <v>57467</v>
      </c>
      <c r="I52" s="95">
        <v>57467</v>
      </c>
      <c r="J52" s="95">
        <v>25599</v>
      </c>
      <c r="K52" s="95">
        <v>25599</v>
      </c>
    </row>
    <row r="53" spans="1:11" ht="12.75" customHeight="1" x14ac:dyDescent="0.2">
      <c r="A53" s="275" t="s">
        <v>212</v>
      </c>
      <c r="B53" s="275"/>
      <c r="C53" s="275"/>
      <c r="D53" s="275"/>
      <c r="E53" s="275"/>
      <c r="F53" s="275"/>
      <c r="G53" s="7">
        <v>46</v>
      </c>
      <c r="H53" s="95">
        <v>0</v>
      </c>
      <c r="I53" s="95">
        <v>0</v>
      </c>
      <c r="J53" s="95">
        <v>0</v>
      </c>
      <c r="K53" s="95">
        <v>0</v>
      </c>
    </row>
    <row r="54" spans="1:11" ht="12.75" customHeight="1" x14ac:dyDescent="0.2">
      <c r="A54" s="275" t="s">
        <v>213</v>
      </c>
      <c r="B54" s="275"/>
      <c r="C54" s="275"/>
      <c r="D54" s="275"/>
      <c r="E54" s="275"/>
      <c r="F54" s="275"/>
      <c r="G54" s="7">
        <v>47</v>
      </c>
      <c r="H54" s="95">
        <v>0</v>
      </c>
      <c r="I54" s="95">
        <v>0</v>
      </c>
      <c r="J54" s="95">
        <v>0</v>
      </c>
      <c r="K54" s="95">
        <v>0</v>
      </c>
    </row>
    <row r="55" spans="1:11" ht="12.75" customHeight="1" x14ac:dyDescent="0.2">
      <c r="A55" s="275" t="s">
        <v>214</v>
      </c>
      <c r="B55" s="275"/>
      <c r="C55" s="275"/>
      <c r="D55" s="275"/>
      <c r="E55" s="275"/>
      <c r="F55" s="275"/>
      <c r="G55" s="7">
        <v>48</v>
      </c>
      <c r="H55" s="95">
        <v>0</v>
      </c>
      <c r="I55" s="95">
        <v>0</v>
      </c>
      <c r="J55" s="95">
        <v>0</v>
      </c>
      <c r="K55" s="95">
        <v>0</v>
      </c>
    </row>
    <row r="56" spans="1:11" ht="22.15" customHeight="1" x14ac:dyDescent="0.2">
      <c r="A56" s="277" t="s">
        <v>215</v>
      </c>
      <c r="B56" s="277"/>
      <c r="C56" s="277"/>
      <c r="D56" s="277"/>
      <c r="E56" s="277"/>
      <c r="F56" s="277"/>
      <c r="G56" s="7">
        <v>49</v>
      </c>
      <c r="H56" s="95">
        <v>0</v>
      </c>
      <c r="I56" s="95">
        <v>0</v>
      </c>
      <c r="J56" s="95">
        <v>0</v>
      </c>
      <c r="K56" s="95">
        <v>0</v>
      </c>
    </row>
    <row r="57" spans="1:11" ht="12.75" customHeight="1" x14ac:dyDescent="0.2">
      <c r="A57" s="277" t="s">
        <v>216</v>
      </c>
      <c r="B57" s="277"/>
      <c r="C57" s="277"/>
      <c r="D57" s="277"/>
      <c r="E57" s="277"/>
      <c r="F57" s="277"/>
      <c r="G57" s="7">
        <v>50</v>
      </c>
      <c r="H57" s="95">
        <v>0</v>
      </c>
      <c r="I57" s="95">
        <v>0</v>
      </c>
      <c r="J57" s="95">
        <v>0</v>
      </c>
      <c r="K57" s="95">
        <v>0</v>
      </c>
    </row>
    <row r="58" spans="1:11" ht="24.6" customHeight="1" x14ac:dyDescent="0.2">
      <c r="A58" s="277" t="s">
        <v>217</v>
      </c>
      <c r="B58" s="277"/>
      <c r="C58" s="277"/>
      <c r="D58" s="277"/>
      <c r="E58" s="277"/>
      <c r="F58" s="277"/>
      <c r="G58" s="7">
        <v>51</v>
      </c>
      <c r="H58" s="95">
        <v>0</v>
      </c>
      <c r="I58" s="95">
        <v>0</v>
      </c>
      <c r="J58" s="95">
        <v>0</v>
      </c>
      <c r="K58" s="95">
        <v>0</v>
      </c>
    </row>
    <row r="59" spans="1:11" ht="12.75" customHeight="1" x14ac:dyDescent="0.2">
      <c r="A59" s="277" t="s">
        <v>218</v>
      </c>
      <c r="B59" s="277"/>
      <c r="C59" s="277"/>
      <c r="D59" s="277"/>
      <c r="E59" s="277"/>
      <c r="F59" s="277"/>
      <c r="G59" s="7">
        <v>52</v>
      </c>
      <c r="H59" s="95">
        <v>0</v>
      </c>
      <c r="I59" s="95">
        <v>0</v>
      </c>
      <c r="J59" s="95">
        <v>0</v>
      </c>
      <c r="K59" s="95">
        <v>0</v>
      </c>
    </row>
    <row r="60" spans="1:11" ht="12.75" customHeight="1" x14ac:dyDescent="0.2">
      <c r="A60" s="271" t="s">
        <v>219</v>
      </c>
      <c r="B60" s="271"/>
      <c r="C60" s="271"/>
      <c r="D60" s="271"/>
      <c r="E60" s="271"/>
      <c r="F60" s="271"/>
      <c r="G60" s="8">
        <v>53</v>
      </c>
      <c r="H60" s="94">
        <f>H8+H37+H56+H57</f>
        <v>80446066</v>
      </c>
      <c r="I60" s="94">
        <f t="shared" ref="I60:K60" si="0">I8+I37+I56+I57</f>
        <v>80446066</v>
      </c>
      <c r="J60" s="94">
        <f t="shared" si="0"/>
        <v>74959515</v>
      </c>
      <c r="K60" s="94">
        <f t="shared" si="0"/>
        <v>74959515</v>
      </c>
    </row>
    <row r="61" spans="1:11" ht="12.75" customHeight="1" x14ac:dyDescent="0.2">
      <c r="A61" s="271" t="s">
        <v>220</v>
      </c>
      <c r="B61" s="271"/>
      <c r="C61" s="271"/>
      <c r="D61" s="271"/>
      <c r="E61" s="271"/>
      <c r="F61" s="271"/>
      <c r="G61" s="8">
        <v>54</v>
      </c>
      <c r="H61" s="94">
        <f>H14+H48+H58+H59</f>
        <v>47008780</v>
      </c>
      <c r="I61" s="94">
        <f t="shared" ref="I61:K61" si="1">I14+I48+I58+I59</f>
        <v>47008780</v>
      </c>
      <c r="J61" s="94">
        <f t="shared" si="1"/>
        <v>38418081</v>
      </c>
      <c r="K61" s="94">
        <f t="shared" si="1"/>
        <v>38418081</v>
      </c>
    </row>
    <row r="62" spans="1:11" ht="12.75" customHeight="1" x14ac:dyDescent="0.2">
      <c r="A62" s="271" t="s">
        <v>221</v>
      </c>
      <c r="B62" s="271"/>
      <c r="C62" s="271"/>
      <c r="D62" s="271"/>
      <c r="E62" s="271"/>
      <c r="F62" s="271"/>
      <c r="G62" s="8">
        <v>55</v>
      </c>
      <c r="H62" s="94">
        <f>H60-H61</f>
        <v>33437286</v>
      </c>
      <c r="I62" s="94">
        <f t="shared" ref="I62:K62" si="2">I60-I61</f>
        <v>33437286</v>
      </c>
      <c r="J62" s="94">
        <f t="shared" si="2"/>
        <v>36541434</v>
      </c>
      <c r="K62" s="94">
        <f t="shared" si="2"/>
        <v>36541434</v>
      </c>
    </row>
    <row r="63" spans="1:11" ht="12.75" customHeight="1" x14ac:dyDescent="0.2">
      <c r="A63" s="276" t="s">
        <v>222</v>
      </c>
      <c r="B63" s="276"/>
      <c r="C63" s="276"/>
      <c r="D63" s="276"/>
      <c r="E63" s="276"/>
      <c r="F63" s="276"/>
      <c r="G63" s="8">
        <v>56</v>
      </c>
      <c r="H63" s="94">
        <f>+IF((H60-H61)&gt;0,(H60-H61),0)</f>
        <v>33437286</v>
      </c>
      <c r="I63" s="94">
        <f t="shared" ref="I63:K63" si="3">+IF((I60-I61)&gt;0,(I60-I61),0)</f>
        <v>33437286</v>
      </c>
      <c r="J63" s="94">
        <f t="shared" si="3"/>
        <v>36541434</v>
      </c>
      <c r="K63" s="94">
        <f t="shared" si="3"/>
        <v>36541434</v>
      </c>
    </row>
    <row r="64" spans="1:11" ht="12.75" customHeight="1" x14ac:dyDescent="0.2">
      <c r="A64" s="276" t="s">
        <v>223</v>
      </c>
      <c r="B64" s="276"/>
      <c r="C64" s="276"/>
      <c r="D64" s="276"/>
      <c r="E64" s="276"/>
      <c r="F64" s="276"/>
      <c r="G64" s="8">
        <v>57</v>
      </c>
      <c r="H64" s="94">
        <f>+IF((H60-H61)&lt;0,(H60-H61),0)</f>
        <v>0</v>
      </c>
      <c r="I64" s="94">
        <f t="shared" ref="I64:K64" si="4">+IF((I60-I61)&lt;0,(I60-I61),0)</f>
        <v>0</v>
      </c>
      <c r="J64" s="94">
        <f t="shared" si="4"/>
        <v>0</v>
      </c>
      <c r="K64" s="94">
        <f t="shared" si="4"/>
        <v>0</v>
      </c>
    </row>
    <row r="65" spans="1:11" ht="12.75" customHeight="1" x14ac:dyDescent="0.2">
      <c r="A65" s="277" t="s">
        <v>224</v>
      </c>
      <c r="B65" s="277"/>
      <c r="C65" s="277"/>
      <c r="D65" s="277"/>
      <c r="E65" s="277"/>
      <c r="F65" s="277"/>
      <c r="G65" s="7">
        <v>58</v>
      </c>
      <c r="H65" s="95">
        <v>0</v>
      </c>
      <c r="I65" s="95">
        <v>0</v>
      </c>
      <c r="J65" s="95">
        <v>0</v>
      </c>
      <c r="K65" s="95">
        <v>0</v>
      </c>
    </row>
    <row r="66" spans="1:11" ht="12.75" customHeight="1" x14ac:dyDescent="0.2">
      <c r="A66" s="271" t="s">
        <v>225</v>
      </c>
      <c r="B66" s="271"/>
      <c r="C66" s="271"/>
      <c r="D66" s="271"/>
      <c r="E66" s="271"/>
      <c r="F66" s="271"/>
      <c r="G66" s="8">
        <v>59</v>
      </c>
      <c r="H66" s="94">
        <f>H62-H65</f>
        <v>33437286</v>
      </c>
      <c r="I66" s="94">
        <f t="shared" ref="I66:K66" si="5">I62-I65</f>
        <v>33437286</v>
      </c>
      <c r="J66" s="94">
        <f t="shared" si="5"/>
        <v>36541434</v>
      </c>
      <c r="K66" s="94">
        <f t="shared" si="5"/>
        <v>36541434</v>
      </c>
    </row>
    <row r="67" spans="1:11" ht="12.75" customHeight="1" x14ac:dyDescent="0.2">
      <c r="A67" s="276" t="s">
        <v>226</v>
      </c>
      <c r="B67" s="276"/>
      <c r="C67" s="276"/>
      <c r="D67" s="276"/>
      <c r="E67" s="276"/>
      <c r="F67" s="276"/>
      <c r="G67" s="8">
        <v>60</v>
      </c>
      <c r="H67" s="94">
        <f>+IF((H62-H65)&gt;0,(H62-H65),0)</f>
        <v>33437286</v>
      </c>
      <c r="I67" s="94">
        <f t="shared" ref="I67:K67" si="6">+IF((I62-I65)&gt;0,(I62-I65),0)</f>
        <v>33437286</v>
      </c>
      <c r="J67" s="94">
        <f t="shared" si="6"/>
        <v>36541434</v>
      </c>
      <c r="K67" s="94">
        <f t="shared" si="6"/>
        <v>36541434</v>
      </c>
    </row>
    <row r="68" spans="1:11" ht="12.75" customHeight="1" x14ac:dyDescent="0.2">
      <c r="A68" s="276" t="s">
        <v>227</v>
      </c>
      <c r="B68" s="276"/>
      <c r="C68" s="276"/>
      <c r="D68" s="276"/>
      <c r="E68" s="276"/>
      <c r="F68" s="276"/>
      <c r="G68" s="8">
        <v>61</v>
      </c>
      <c r="H68" s="94">
        <f>+IF((H62-H65)&lt;0,(H62-H65),0)</f>
        <v>0</v>
      </c>
      <c r="I68" s="94">
        <f t="shared" ref="I68:K68" si="7">+IF((I62-I65)&lt;0,(I62-I65),0)</f>
        <v>0</v>
      </c>
      <c r="J68" s="94">
        <f t="shared" si="7"/>
        <v>0</v>
      </c>
      <c r="K68" s="94">
        <f t="shared" si="7"/>
        <v>0</v>
      </c>
    </row>
    <row r="69" spans="1:11" x14ac:dyDescent="0.2">
      <c r="A69" s="278" t="s">
        <v>228</v>
      </c>
      <c r="B69" s="278"/>
      <c r="C69" s="278"/>
      <c r="D69" s="278"/>
      <c r="E69" s="278"/>
      <c r="F69" s="278"/>
      <c r="G69" s="279"/>
      <c r="H69" s="279"/>
      <c r="I69" s="279"/>
      <c r="J69" s="280"/>
      <c r="K69" s="280"/>
    </row>
    <row r="70" spans="1:11" ht="22.15" customHeight="1" x14ac:dyDescent="0.2">
      <c r="A70" s="271" t="s">
        <v>229</v>
      </c>
      <c r="B70" s="271"/>
      <c r="C70" s="271"/>
      <c r="D70" s="271"/>
      <c r="E70" s="271"/>
      <c r="F70" s="271"/>
      <c r="G70" s="8">
        <v>62</v>
      </c>
      <c r="H70" s="94">
        <f>H71-H72</f>
        <v>0</v>
      </c>
      <c r="I70" s="94">
        <f>I71-I72</f>
        <v>0</v>
      </c>
      <c r="J70" s="94">
        <f>J71-J72</f>
        <v>0</v>
      </c>
      <c r="K70" s="94">
        <f>K71-K72</f>
        <v>0</v>
      </c>
    </row>
    <row r="71" spans="1:11" ht="12.75" customHeight="1" x14ac:dyDescent="0.2">
      <c r="A71" s="275" t="s">
        <v>230</v>
      </c>
      <c r="B71" s="275"/>
      <c r="C71" s="275"/>
      <c r="D71" s="275"/>
      <c r="E71" s="275"/>
      <c r="F71" s="275"/>
      <c r="G71" s="7">
        <v>63</v>
      </c>
      <c r="H71" s="95">
        <v>0</v>
      </c>
      <c r="I71" s="95">
        <v>0</v>
      </c>
      <c r="J71" s="95">
        <v>0</v>
      </c>
      <c r="K71" s="95">
        <v>0</v>
      </c>
    </row>
    <row r="72" spans="1:11" ht="12.75" customHeight="1" x14ac:dyDescent="0.2">
      <c r="A72" s="275" t="s">
        <v>231</v>
      </c>
      <c r="B72" s="275"/>
      <c r="C72" s="275"/>
      <c r="D72" s="275"/>
      <c r="E72" s="275"/>
      <c r="F72" s="275"/>
      <c r="G72" s="7">
        <v>64</v>
      </c>
      <c r="H72" s="95">
        <v>0</v>
      </c>
      <c r="I72" s="95">
        <v>0</v>
      </c>
      <c r="J72" s="95">
        <v>0</v>
      </c>
      <c r="K72" s="95">
        <v>0</v>
      </c>
    </row>
    <row r="73" spans="1:11" ht="12.75" customHeight="1" x14ac:dyDescent="0.2">
      <c r="A73" s="277" t="s">
        <v>232</v>
      </c>
      <c r="B73" s="277"/>
      <c r="C73" s="277"/>
      <c r="D73" s="277"/>
      <c r="E73" s="277"/>
      <c r="F73" s="277"/>
      <c r="G73" s="7">
        <v>65</v>
      </c>
      <c r="H73" s="95">
        <v>0</v>
      </c>
      <c r="I73" s="95">
        <v>0</v>
      </c>
      <c r="J73" s="95">
        <v>0</v>
      </c>
      <c r="K73" s="95">
        <v>0</v>
      </c>
    </row>
    <row r="74" spans="1:11" ht="12.75" customHeight="1" x14ac:dyDescent="0.2">
      <c r="A74" s="276" t="s">
        <v>233</v>
      </c>
      <c r="B74" s="276"/>
      <c r="C74" s="276"/>
      <c r="D74" s="276"/>
      <c r="E74" s="276"/>
      <c r="F74" s="276"/>
      <c r="G74" s="8">
        <v>66</v>
      </c>
      <c r="H74" s="96">
        <v>0</v>
      </c>
      <c r="I74" s="96">
        <v>0</v>
      </c>
      <c r="J74" s="96">
        <v>0</v>
      </c>
      <c r="K74" s="96">
        <v>0</v>
      </c>
    </row>
    <row r="75" spans="1:11" ht="12.75" customHeight="1" x14ac:dyDescent="0.2">
      <c r="A75" s="276" t="s">
        <v>234</v>
      </c>
      <c r="B75" s="276"/>
      <c r="C75" s="276"/>
      <c r="D75" s="276"/>
      <c r="E75" s="276"/>
      <c r="F75" s="276"/>
      <c r="G75" s="8">
        <v>67</v>
      </c>
      <c r="H75" s="96">
        <v>0</v>
      </c>
      <c r="I75" s="96">
        <v>0</v>
      </c>
      <c r="J75" s="96">
        <v>0</v>
      </c>
      <c r="K75" s="96">
        <v>0</v>
      </c>
    </row>
    <row r="76" spans="1:11" x14ac:dyDescent="0.2">
      <c r="A76" s="278" t="s">
        <v>235</v>
      </c>
      <c r="B76" s="278"/>
      <c r="C76" s="278"/>
      <c r="D76" s="278"/>
      <c r="E76" s="278"/>
      <c r="F76" s="278"/>
      <c r="G76" s="279"/>
      <c r="H76" s="279"/>
      <c r="I76" s="279"/>
      <c r="J76" s="280"/>
      <c r="K76" s="280"/>
    </row>
    <row r="77" spans="1:11" ht="12.75" customHeight="1" x14ac:dyDescent="0.2">
      <c r="A77" s="271" t="s">
        <v>236</v>
      </c>
      <c r="B77" s="271"/>
      <c r="C77" s="271"/>
      <c r="D77" s="271"/>
      <c r="E77" s="271"/>
      <c r="F77" s="271"/>
      <c r="G77" s="8">
        <v>68</v>
      </c>
      <c r="H77" s="96">
        <v>0</v>
      </c>
      <c r="I77" s="96">
        <v>0</v>
      </c>
      <c r="J77" s="96">
        <v>0</v>
      </c>
      <c r="K77" s="96">
        <v>0</v>
      </c>
    </row>
    <row r="78" spans="1:11" ht="12.75" customHeight="1" x14ac:dyDescent="0.2">
      <c r="A78" s="281" t="s">
        <v>237</v>
      </c>
      <c r="B78" s="281"/>
      <c r="C78" s="281"/>
      <c r="D78" s="281"/>
      <c r="E78" s="281"/>
      <c r="F78" s="281"/>
      <c r="G78" s="20">
        <v>69</v>
      </c>
      <c r="H78" s="97">
        <v>0</v>
      </c>
      <c r="I78" s="97">
        <v>0</v>
      </c>
      <c r="J78" s="97">
        <v>0</v>
      </c>
      <c r="K78" s="97">
        <v>0</v>
      </c>
    </row>
    <row r="79" spans="1:11" ht="12.75" customHeight="1" x14ac:dyDescent="0.2">
      <c r="A79" s="281" t="s">
        <v>238</v>
      </c>
      <c r="B79" s="281"/>
      <c r="C79" s="281"/>
      <c r="D79" s="281"/>
      <c r="E79" s="281"/>
      <c r="F79" s="281"/>
      <c r="G79" s="20">
        <v>70</v>
      </c>
      <c r="H79" s="97">
        <v>0</v>
      </c>
      <c r="I79" s="97">
        <v>0</v>
      </c>
      <c r="J79" s="97">
        <v>0</v>
      </c>
      <c r="K79" s="97">
        <v>0</v>
      </c>
    </row>
    <row r="80" spans="1:11" ht="12.75" customHeight="1" x14ac:dyDescent="0.2">
      <c r="A80" s="271" t="s">
        <v>239</v>
      </c>
      <c r="B80" s="271"/>
      <c r="C80" s="271"/>
      <c r="D80" s="271"/>
      <c r="E80" s="271"/>
      <c r="F80" s="271"/>
      <c r="G80" s="8">
        <v>71</v>
      </c>
      <c r="H80" s="96">
        <v>0</v>
      </c>
      <c r="I80" s="96">
        <v>0</v>
      </c>
      <c r="J80" s="96">
        <v>0</v>
      </c>
      <c r="K80" s="96">
        <v>0</v>
      </c>
    </row>
    <row r="81" spans="1:11" ht="12.75" customHeight="1" x14ac:dyDescent="0.2">
      <c r="A81" s="271" t="s">
        <v>240</v>
      </c>
      <c r="B81" s="271"/>
      <c r="C81" s="271"/>
      <c r="D81" s="271"/>
      <c r="E81" s="271"/>
      <c r="F81" s="271"/>
      <c r="G81" s="8">
        <v>72</v>
      </c>
      <c r="H81" s="96">
        <v>0</v>
      </c>
      <c r="I81" s="96">
        <v>0</v>
      </c>
      <c r="J81" s="96">
        <v>0</v>
      </c>
      <c r="K81" s="96">
        <v>0</v>
      </c>
    </row>
    <row r="82" spans="1:11" ht="12.75" customHeight="1" x14ac:dyDescent="0.2">
      <c r="A82" s="276" t="s">
        <v>241</v>
      </c>
      <c r="B82" s="276"/>
      <c r="C82" s="276"/>
      <c r="D82" s="276"/>
      <c r="E82" s="276"/>
      <c r="F82" s="276"/>
      <c r="G82" s="8">
        <v>73</v>
      </c>
      <c r="H82" s="96">
        <v>0</v>
      </c>
      <c r="I82" s="96">
        <v>0</v>
      </c>
      <c r="J82" s="96">
        <v>0</v>
      </c>
      <c r="K82" s="96">
        <v>0</v>
      </c>
    </row>
    <row r="83" spans="1:11" ht="12.75" customHeight="1" x14ac:dyDescent="0.2">
      <c r="A83" s="276" t="s">
        <v>242</v>
      </c>
      <c r="B83" s="276"/>
      <c r="C83" s="276"/>
      <c r="D83" s="276"/>
      <c r="E83" s="276"/>
      <c r="F83" s="276"/>
      <c r="G83" s="8">
        <v>74</v>
      </c>
      <c r="H83" s="96">
        <v>0</v>
      </c>
      <c r="I83" s="96">
        <v>0</v>
      </c>
      <c r="J83" s="96">
        <v>0</v>
      </c>
      <c r="K83" s="96">
        <v>0</v>
      </c>
    </row>
    <row r="84" spans="1:11" x14ac:dyDescent="0.2">
      <c r="A84" s="278" t="s">
        <v>243</v>
      </c>
      <c r="B84" s="278"/>
      <c r="C84" s="278"/>
      <c r="D84" s="278"/>
      <c r="E84" s="278"/>
      <c r="F84" s="278"/>
      <c r="G84" s="279"/>
      <c r="H84" s="279"/>
      <c r="I84" s="279"/>
      <c r="J84" s="280"/>
      <c r="K84" s="280"/>
    </row>
    <row r="85" spans="1:11" ht="12.75" customHeight="1" x14ac:dyDescent="0.2">
      <c r="A85" s="282" t="s">
        <v>244</v>
      </c>
      <c r="B85" s="282"/>
      <c r="C85" s="282"/>
      <c r="D85" s="282"/>
      <c r="E85" s="282"/>
      <c r="F85" s="282"/>
      <c r="G85" s="8">
        <v>75</v>
      </c>
      <c r="H85" s="98">
        <f>H86+H87</f>
        <v>0</v>
      </c>
      <c r="I85" s="98">
        <f>I86+I87</f>
        <v>0</v>
      </c>
      <c r="J85" s="98">
        <f>J86+J87</f>
        <v>0</v>
      </c>
      <c r="K85" s="98">
        <f>K86+K87</f>
        <v>0</v>
      </c>
    </row>
    <row r="86" spans="1:11" ht="12.75" customHeight="1" x14ac:dyDescent="0.2">
      <c r="A86" s="283" t="s">
        <v>245</v>
      </c>
      <c r="B86" s="283"/>
      <c r="C86" s="283"/>
      <c r="D86" s="283"/>
      <c r="E86" s="283"/>
      <c r="F86" s="283"/>
      <c r="G86" s="7">
        <v>76</v>
      </c>
      <c r="H86" s="99">
        <v>0</v>
      </c>
      <c r="I86" s="99">
        <v>0</v>
      </c>
      <c r="J86" s="99">
        <v>0</v>
      </c>
      <c r="K86" s="99">
        <v>0</v>
      </c>
    </row>
    <row r="87" spans="1:11" ht="12.75" customHeight="1" x14ac:dyDescent="0.2">
      <c r="A87" s="283" t="s">
        <v>246</v>
      </c>
      <c r="B87" s="283"/>
      <c r="C87" s="283"/>
      <c r="D87" s="283"/>
      <c r="E87" s="283"/>
      <c r="F87" s="283"/>
      <c r="G87" s="7">
        <v>77</v>
      </c>
      <c r="H87" s="99">
        <v>0</v>
      </c>
      <c r="I87" s="99">
        <v>0</v>
      </c>
      <c r="J87" s="99">
        <v>0</v>
      </c>
      <c r="K87" s="99">
        <v>0</v>
      </c>
    </row>
    <row r="88" spans="1:11" x14ac:dyDescent="0.2">
      <c r="A88" s="284" t="s">
        <v>247</v>
      </c>
      <c r="B88" s="284"/>
      <c r="C88" s="284"/>
      <c r="D88" s="284"/>
      <c r="E88" s="284"/>
      <c r="F88" s="284"/>
      <c r="G88" s="285"/>
      <c r="H88" s="285"/>
      <c r="I88" s="285"/>
      <c r="J88" s="280"/>
      <c r="K88" s="280"/>
    </row>
    <row r="89" spans="1:11" ht="12.75" customHeight="1" x14ac:dyDescent="0.2">
      <c r="A89" s="253" t="s">
        <v>248</v>
      </c>
      <c r="B89" s="253"/>
      <c r="C89" s="253"/>
      <c r="D89" s="253"/>
      <c r="E89" s="253"/>
      <c r="F89" s="253"/>
      <c r="G89" s="7">
        <v>78</v>
      </c>
      <c r="H89" s="99">
        <v>33437286</v>
      </c>
      <c r="I89" s="99">
        <v>33437286</v>
      </c>
      <c r="J89" s="99">
        <v>36541434</v>
      </c>
      <c r="K89" s="99">
        <v>36541434</v>
      </c>
    </row>
    <row r="90" spans="1:11" ht="24" customHeight="1" x14ac:dyDescent="0.2">
      <c r="A90" s="239" t="s">
        <v>249</v>
      </c>
      <c r="B90" s="239"/>
      <c r="C90" s="239"/>
      <c r="D90" s="239"/>
      <c r="E90" s="239"/>
      <c r="F90" s="239"/>
      <c r="G90" s="8">
        <v>79</v>
      </c>
      <c r="H90" s="100">
        <f>H91+H98</f>
        <v>0</v>
      </c>
      <c r="I90" s="100">
        <f>I91+I98</f>
        <v>0</v>
      </c>
      <c r="J90" s="100">
        <f t="shared" ref="J90:K90" si="8">J91+J98</f>
        <v>0</v>
      </c>
      <c r="K90" s="100">
        <f t="shared" si="8"/>
        <v>0</v>
      </c>
    </row>
    <row r="91" spans="1:11" ht="24" customHeight="1" x14ac:dyDescent="0.2">
      <c r="A91" s="286" t="s">
        <v>250</v>
      </c>
      <c r="B91" s="286"/>
      <c r="C91" s="286"/>
      <c r="D91" s="286"/>
      <c r="E91" s="286"/>
      <c r="F91" s="286"/>
      <c r="G91" s="8">
        <v>80</v>
      </c>
      <c r="H91" s="100">
        <f>SUM(H92:H96)</f>
        <v>0</v>
      </c>
      <c r="I91" s="100">
        <f>SUM(I92:I96)</f>
        <v>0</v>
      </c>
      <c r="J91" s="100">
        <f t="shared" ref="J91:K91" si="9">SUM(J92:J96)</f>
        <v>0</v>
      </c>
      <c r="K91" s="100">
        <f t="shared" si="9"/>
        <v>0</v>
      </c>
    </row>
    <row r="92" spans="1:11" ht="25.5" customHeight="1" x14ac:dyDescent="0.2">
      <c r="A92" s="275" t="s">
        <v>251</v>
      </c>
      <c r="B92" s="275"/>
      <c r="C92" s="275"/>
      <c r="D92" s="275"/>
      <c r="E92" s="275"/>
      <c r="F92" s="275"/>
      <c r="G92" s="8">
        <v>81</v>
      </c>
      <c r="H92" s="99">
        <v>0</v>
      </c>
      <c r="I92" s="99">
        <v>0</v>
      </c>
      <c r="J92" s="99">
        <v>0</v>
      </c>
      <c r="K92" s="99">
        <v>0</v>
      </c>
    </row>
    <row r="93" spans="1:11" ht="38.25" customHeight="1" x14ac:dyDescent="0.2">
      <c r="A93" s="275" t="s">
        <v>252</v>
      </c>
      <c r="B93" s="275"/>
      <c r="C93" s="275"/>
      <c r="D93" s="275"/>
      <c r="E93" s="275"/>
      <c r="F93" s="275"/>
      <c r="G93" s="8">
        <v>82</v>
      </c>
      <c r="H93" s="99">
        <v>0</v>
      </c>
      <c r="I93" s="99">
        <v>0</v>
      </c>
      <c r="J93" s="99">
        <v>0</v>
      </c>
      <c r="K93" s="99">
        <v>0</v>
      </c>
    </row>
    <row r="94" spans="1:11" ht="38.25" customHeight="1" x14ac:dyDescent="0.2">
      <c r="A94" s="275" t="s">
        <v>253</v>
      </c>
      <c r="B94" s="275"/>
      <c r="C94" s="275"/>
      <c r="D94" s="275"/>
      <c r="E94" s="275"/>
      <c r="F94" s="275"/>
      <c r="G94" s="8">
        <v>83</v>
      </c>
      <c r="H94" s="99">
        <v>0</v>
      </c>
      <c r="I94" s="99">
        <v>0</v>
      </c>
      <c r="J94" s="99">
        <v>0</v>
      </c>
      <c r="K94" s="99">
        <v>0</v>
      </c>
    </row>
    <row r="95" spans="1:11" x14ac:dyDescent="0.2">
      <c r="A95" s="275" t="s">
        <v>254</v>
      </c>
      <c r="B95" s="275"/>
      <c r="C95" s="275"/>
      <c r="D95" s="275"/>
      <c r="E95" s="275"/>
      <c r="F95" s="275"/>
      <c r="G95" s="8">
        <v>84</v>
      </c>
      <c r="H95" s="99">
        <v>0</v>
      </c>
      <c r="I95" s="99">
        <v>0</v>
      </c>
      <c r="J95" s="99">
        <v>0</v>
      </c>
      <c r="K95" s="99">
        <v>0</v>
      </c>
    </row>
    <row r="96" spans="1:11" x14ac:dyDescent="0.2">
      <c r="A96" s="275" t="s">
        <v>255</v>
      </c>
      <c r="B96" s="275"/>
      <c r="C96" s="275"/>
      <c r="D96" s="275"/>
      <c r="E96" s="275"/>
      <c r="F96" s="275"/>
      <c r="G96" s="8">
        <v>85</v>
      </c>
      <c r="H96" s="99">
        <v>0</v>
      </c>
      <c r="I96" s="99">
        <v>0</v>
      </c>
      <c r="J96" s="99">
        <v>0</v>
      </c>
      <c r="K96" s="99">
        <v>0</v>
      </c>
    </row>
    <row r="97" spans="1:11" ht="26.25" customHeight="1" x14ac:dyDescent="0.2">
      <c r="A97" s="275" t="s">
        <v>256</v>
      </c>
      <c r="B97" s="275"/>
      <c r="C97" s="275"/>
      <c r="D97" s="275"/>
      <c r="E97" s="275"/>
      <c r="F97" s="275"/>
      <c r="G97" s="8">
        <v>86</v>
      </c>
      <c r="H97" s="99">
        <v>0</v>
      </c>
      <c r="I97" s="99">
        <v>0</v>
      </c>
      <c r="J97" s="99">
        <v>0</v>
      </c>
      <c r="K97" s="99">
        <v>0</v>
      </c>
    </row>
    <row r="98" spans="1:11" ht="25.5" customHeight="1" x14ac:dyDescent="0.2">
      <c r="A98" s="286" t="s">
        <v>257</v>
      </c>
      <c r="B98" s="286"/>
      <c r="C98" s="286"/>
      <c r="D98" s="286"/>
      <c r="E98" s="286"/>
      <c r="F98" s="286"/>
      <c r="G98" s="8">
        <v>87</v>
      </c>
      <c r="H98" s="100">
        <f>SUM(H99:H107)</f>
        <v>0</v>
      </c>
      <c r="I98" s="100">
        <f>SUM(I99:I107)</f>
        <v>0</v>
      </c>
      <c r="J98" s="100">
        <f t="shared" ref="J98:K98" si="10">SUM(J99:J107)</f>
        <v>0</v>
      </c>
      <c r="K98" s="100">
        <f t="shared" si="10"/>
        <v>0</v>
      </c>
    </row>
    <row r="99" spans="1:11" x14ac:dyDescent="0.2">
      <c r="A99" s="287" t="s">
        <v>258</v>
      </c>
      <c r="B99" s="287"/>
      <c r="C99" s="287"/>
      <c r="D99" s="287"/>
      <c r="E99" s="287"/>
      <c r="F99" s="287"/>
      <c r="G99" s="7">
        <v>88</v>
      </c>
      <c r="H99" s="99">
        <v>0</v>
      </c>
      <c r="I99" s="99">
        <v>0</v>
      </c>
      <c r="J99" s="99">
        <v>0</v>
      </c>
      <c r="K99" s="99">
        <v>0</v>
      </c>
    </row>
    <row r="100" spans="1:11" ht="36" customHeight="1" x14ac:dyDescent="0.2">
      <c r="A100" s="275" t="s">
        <v>437</v>
      </c>
      <c r="B100" s="275"/>
      <c r="C100" s="275"/>
      <c r="D100" s="275"/>
      <c r="E100" s="275"/>
      <c r="F100" s="275"/>
      <c r="G100" s="7">
        <v>89</v>
      </c>
      <c r="H100" s="99">
        <v>0</v>
      </c>
      <c r="I100" s="99">
        <v>0</v>
      </c>
      <c r="J100" s="99">
        <v>0</v>
      </c>
      <c r="K100" s="99">
        <v>0</v>
      </c>
    </row>
    <row r="101" spans="1:11" ht="36" customHeight="1" x14ac:dyDescent="0.2">
      <c r="A101" s="275" t="s">
        <v>439</v>
      </c>
      <c r="B101" s="275"/>
      <c r="C101" s="275"/>
      <c r="D101" s="275"/>
      <c r="E101" s="275"/>
      <c r="F101" s="275"/>
      <c r="G101" s="7">
        <v>90</v>
      </c>
      <c r="H101" s="99">
        <v>0</v>
      </c>
      <c r="I101" s="99">
        <v>0</v>
      </c>
      <c r="J101" s="99">
        <v>0</v>
      </c>
      <c r="K101" s="99">
        <v>0</v>
      </c>
    </row>
    <row r="102" spans="1:11" ht="22.15" customHeight="1" x14ac:dyDescent="0.2">
      <c r="A102" s="287" t="s">
        <v>259</v>
      </c>
      <c r="B102" s="287"/>
      <c r="C102" s="287"/>
      <c r="D102" s="287"/>
      <c r="E102" s="287"/>
      <c r="F102" s="287"/>
      <c r="G102" s="7">
        <v>91</v>
      </c>
      <c r="H102" s="99">
        <v>0</v>
      </c>
      <c r="I102" s="99">
        <v>0</v>
      </c>
      <c r="J102" s="99">
        <v>0</v>
      </c>
      <c r="K102" s="99">
        <v>0</v>
      </c>
    </row>
    <row r="103" spans="1:11" ht="22.15" customHeight="1" x14ac:dyDescent="0.2">
      <c r="A103" s="287" t="s">
        <v>260</v>
      </c>
      <c r="B103" s="287"/>
      <c r="C103" s="287"/>
      <c r="D103" s="287"/>
      <c r="E103" s="287"/>
      <c r="F103" s="287"/>
      <c r="G103" s="7">
        <v>92</v>
      </c>
      <c r="H103" s="99">
        <v>0</v>
      </c>
      <c r="I103" s="99">
        <v>0</v>
      </c>
      <c r="J103" s="99">
        <v>0</v>
      </c>
      <c r="K103" s="99">
        <v>0</v>
      </c>
    </row>
    <row r="104" spans="1:11" ht="22.15" customHeight="1" x14ac:dyDescent="0.2">
      <c r="A104" s="287" t="s">
        <v>261</v>
      </c>
      <c r="B104" s="287"/>
      <c r="C104" s="287"/>
      <c r="D104" s="287"/>
      <c r="E104" s="287"/>
      <c r="F104" s="287"/>
      <c r="G104" s="7">
        <v>93</v>
      </c>
      <c r="H104" s="99">
        <v>0</v>
      </c>
      <c r="I104" s="99">
        <v>0</v>
      </c>
      <c r="J104" s="99">
        <v>0</v>
      </c>
      <c r="K104" s="99">
        <v>0</v>
      </c>
    </row>
    <row r="105" spans="1:11" ht="12.75" customHeight="1" x14ac:dyDescent="0.2">
      <c r="A105" s="275" t="s">
        <v>440</v>
      </c>
      <c r="B105" s="275"/>
      <c r="C105" s="275"/>
      <c r="D105" s="275"/>
      <c r="E105" s="275"/>
      <c r="F105" s="275"/>
      <c r="G105" s="7">
        <v>94</v>
      </c>
      <c r="H105" s="99">
        <v>0</v>
      </c>
      <c r="I105" s="99">
        <v>0</v>
      </c>
      <c r="J105" s="99">
        <v>0</v>
      </c>
      <c r="K105" s="99">
        <v>0</v>
      </c>
    </row>
    <row r="106" spans="1:11" ht="26.25" customHeight="1" x14ac:dyDescent="0.2">
      <c r="A106" s="275" t="s">
        <v>441</v>
      </c>
      <c r="B106" s="275"/>
      <c r="C106" s="275"/>
      <c r="D106" s="275"/>
      <c r="E106" s="275"/>
      <c r="F106" s="275"/>
      <c r="G106" s="7">
        <v>95</v>
      </c>
      <c r="H106" s="99">
        <v>0</v>
      </c>
      <c r="I106" s="99">
        <v>0</v>
      </c>
      <c r="J106" s="99">
        <v>0</v>
      </c>
      <c r="K106" s="99">
        <v>0</v>
      </c>
    </row>
    <row r="107" spans="1:11" x14ac:dyDescent="0.2">
      <c r="A107" s="275" t="s">
        <v>442</v>
      </c>
      <c r="B107" s="275"/>
      <c r="C107" s="275"/>
      <c r="D107" s="275"/>
      <c r="E107" s="275"/>
      <c r="F107" s="275"/>
      <c r="G107" s="7">
        <v>96</v>
      </c>
      <c r="H107" s="99">
        <v>0</v>
      </c>
      <c r="I107" s="99">
        <v>0</v>
      </c>
      <c r="J107" s="99">
        <v>0</v>
      </c>
      <c r="K107" s="99">
        <v>0</v>
      </c>
    </row>
    <row r="108" spans="1:11" ht="24.75" customHeight="1" x14ac:dyDescent="0.2">
      <c r="A108" s="275" t="s">
        <v>443</v>
      </c>
      <c r="B108" s="275"/>
      <c r="C108" s="275"/>
      <c r="D108" s="275"/>
      <c r="E108" s="275"/>
      <c r="F108" s="275"/>
      <c r="G108" s="7">
        <v>97</v>
      </c>
      <c r="H108" s="99">
        <v>0</v>
      </c>
      <c r="I108" s="99">
        <v>0</v>
      </c>
      <c r="J108" s="99">
        <v>0</v>
      </c>
      <c r="K108" s="99">
        <v>0</v>
      </c>
    </row>
    <row r="109" spans="1:11" ht="22.9" customHeight="1" x14ac:dyDescent="0.2">
      <c r="A109" s="239" t="s">
        <v>444</v>
      </c>
      <c r="B109" s="239"/>
      <c r="C109" s="239"/>
      <c r="D109" s="239"/>
      <c r="E109" s="239"/>
      <c r="F109" s="239"/>
      <c r="G109" s="8">
        <v>98</v>
      </c>
      <c r="H109" s="100">
        <f>H91+H98-H108-H97</f>
        <v>0</v>
      </c>
      <c r="I109" s="100">
        <f>I91+I98-I108-I97</f>
        <v>0</v>
      </c>
      <c r="J109" s="100">
        <f t="shared" ref="J109:K109" si="11">J91+J98-J108-J97</f>
        <v>0</v>
      </c>
      <c r="K109" s="100">
        <f t="shared" si="11"/>
        <v>0</v>
      </c>
    </row>
    <row r="110" spans="1:11" ht="12.75" customHeight="1" x14ac:dyDescent="0.2">
      <c r="A110" s="239" t="s">
        <v>445</v>
      </c>
      <c r="B110" s="239"/>
      <c r="C110" s="239"/>
      <c r="D110" s="239"/>
      <c r="E110" s="239"/>
      <c r="F110" s="239"/>
      <c r="G110" s="8">
        <v>99</v>
      </c>
      <c r="H110" s="98">
        <f>H89+H109</f>
        <v>33437286</v>
      </c>
      <c r="I110" s="98">
        <f>I89+I109</f>
        <v>33437286</v>
      </c>
      <c r="J110" s="98">
        <f t="shared" ref="J110:K110" si="12">J89+J109</f>
        <v>36541434</v>
      </c>
      <c r="K110" s="98">
        <f t="shared" si="12"/>
        <v>36541434</v>
      </c>
    </row>
    <row r="111" spans="1:11" x14ac:dyDescent="0.2">
      <c r="A111" s="278" t="s">
        <v>262</v>
      </c>
      <c r="B111" s="278"/>
      <c r="C111" s="278"/>
      <c r="D111" s="278"/>
      <c r="E111" s="278"/>
      <c r="F111" s="278"/>
      <c r="G111" s="279"/>
      <c r="H111" s="279"/>
      <c r="I111" s="279"/>
      <c r="J111" s="280"/>
      <c r="K111" s="280"/>
    </row>
    <row r="112" spans="1:11" ht="12.75" customHeight="1" x14ac:dyDescent="0.2">
      <c r="A112" s="282" t="s">
        <v>438</v>
      </c>
      <c r="B112" s="282"/>
      <c r="C112" s="282"/>
      <c r="D112" s="282"/>
      <c r="E112" s="282"/>
      <c r="F112" s="282"/>
      <c r="G112" s="8">
        <v>100</v>
      </c>
      <c r="H112" s="98">
        <f>H113+H114</f>
        <v>0</v>
      </c>
      <c r="I112" s="98">
        <f>I113+I114</f>
        <v>0</v>
      </c>
      <c r="J112" s="98">
        <f>J113+J114</f>
        <v>0</v>
      </c>
      <c r="K112" s="98">
        <f>K113+K114</f>
        <v>0</v>
      </c>
    </row>
    <row r="113" spans="1:11" ht="12.75" customHeight="1" x14ac:dyDescent="0.2">
      <c r="A113" s="283" t="s">
        <v>263</v>
      </c>
      <c r="B113" s="283"/>
      <c r="C113" s="283"/>
      <c r="D113" s="283"/>
      <c r="E113" s="283"/>
      <c r="F113" s="283"/>
      <c r="G113" s="7">
        <v>101</v>
      </c>
      <c r="H113" s="99">
        <v>0</v>
      </c>
      <c r="I113" s="99">
        <v>0</v>
      </c>
      <c r="J113" s="99">
        <v>0</v>
      </c>
      <c r="K113" s="99">
        <v>0</v>
      </c>
    </row>
    <row r="114" spans="1:11" ht="12.75" customHeight="1" x14ac:dyDescent="0.2">
      <c r="A114" s="283" t="s">
        <v>264</v>
      </c>
      <c r="B114" s="283"/>
      <c r="C114" s="283"/>
      <c r="D114" s="283"/>
      <c r="E114" s="283"/>
      <c r="F114" s="283"/>
      <c r="G114" s="7">
        <v>102</v>
      </c>
      <c r="H114" s="99">
        <v>0</v>
      </c>
      <c r="I114" s="99">
        <v>0</v>
      </c>
      <c r="J114" s="99">
        <v>0</v>
      </c>
      <c r="K114" s="99">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5" sqref="A5:F5"/>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88" t="s">
        <v>265</v>
      </c>
      <c r="B1" s="289"/>
      <c r="C1" s="289"/>
      <c r="D1" s="289"/>
      <c r="E1" s="289"/>
      <c r="F1" s="289"/>
      <c r="G1" s="289"/>
      <c r="H1" s="289"/>
      <c r="I1" s="289"/>
    </row>
    <row r="2" spans="1:9" x14ac:dyDescent="0.2">
      <c r="A2" s="290" t="s">
        <v>463</v>
      </c>
      <c r="B2" s="243"/>
      <c r="C2" s="243"/>
      <c r="D2" s="243"/>
      <c r="E2" s="243"/>
      <c r="F2" s="243"/>
      <c r="G2" s="243"/>
      <c r="H2" s="243"/>
      <c r="I2" s="243"/>
    </row>
    <row r="3" spans="1:9" x14ac:dyDescent="0.2">
      <c r="A3" s="292" t="s">
        <v>161</v>
      </c>
      <c r="B3" s="293"/>
      <c r="C3" s="293"/>
      <c r="D3" s="293"/>
      <c r="E3" s="293"/>
      <c r="F3" s="293"/>
      <c r="G3" s="293"/>
      <c r="H3" s="293"/>
      <c r="I3" s="293"/>
    </row>
    <row r="4" spans="1:9" x14ac:dyDescent="0.2">
      <c r="A4" s="291" t="s">
        <v>462</v>
      </c>
      <c r="B4" s="246"/>
      <c r="C4" s="246"/>
      <c r="D4" s="246"/>
      <c r="E4" s="246"/>
      <c r="F4" s="246"/>
      <c r="G4" s="246"/>
      <c r="H4" s="246"/>
      <c r="I4" s="247"/>
    </row>
    <row r="5" spans="1:9" ht="23.25" x14ac:dyDescent="0.2">
      <c r="A5" s="296" t="s">
        <v>44</v>
      </c>
      <c r="B5" s="251"/>
      <c r="C5" s="251"/>
      <c r="D5" s="251"/>
      <c r="E5" s="251"/>
      <c r="F5" s="251"/>
      <c r="G5" s="28" t="s">
        <v>162</v>
      </c>
      <c r="H5" s="29" t="s">
        <v>163</v>
      </c>
      <c r="I5" s="29" t="s">
        <v>164</v>
      </c>
    </row>
    <row r="6" spans="1:9" x14ac:dyDescent="0.2">
      <c r="A6" s="297">
        <v>1</v>
      </c>
      <c r="B6" s="251"/>
      <c r="C6" s="251"/>
      <c r="D6" s="251"/>
      <c r="E6" s="251"/>
      <c r="F6" s="251"/>
      <c r="G6" s="30">
        <v>2</v>
      </c>
      <c r="H6" s="29" t="s">
        <v>266</v>
      </c>
      <c r="I6" s="29" t="s">
        <v>267</v>
      </c>
    </row>
    <row r="7" spans="1:9" x14ac:dyDescent="0.2">
      <c r="A7" s="298" t="s">
        <v>268</v>
      </c>
      <c r="B7" s="298"/>
      <c r="C7" s="298"/>
      <c r="D7" s="298"/>
      <c r="E7" s="298"/>
      <c r="F7" s="298"/>
      <c r="G7" s="298"/>
      <c r="H7" s="298"/>
      <c r="I7" s="298"/>
    </row>
    <row r="8" spans="1:9" ht="12.75" customHeight="1" x14ac:dyDescent="0.2">
      <c r="A8" s="237" t="s">
        <v>269</v>
      </c>
      <c r="B8" s="237"/>
      <c r="C8" s="237"/>
      <c r="D8" s="237"/>
      <c r="E8" s="237"/>
      <c r="F8" s="237"/>
      <c r="G8" s="31">
        <v>1</v>
      </c>
      <c r="H8" s="101"/>
      <c r="I8" s="101"/>
    </row>
    <row r="9" spans="1:9" ht="12.75" customHeight="1" x14ac:dyDescent="0.2">
      <c r="A9" s="295" t="s">
        <v>270</v>
      </c>
      <c r="B9" s="295"/>
      <c r="C9" s="295"/>
      <c r="D9" s="295"/>
      <c r="E9" s="295"/>
      <c r="F9" s="295"/>
      <c r="G9" s="32">
        <v>2</v>
      </c>
      <c r="H9" s="102">
        <f>H10+H11+H12+H13+H14+H15+H16+H17</f>
        <v>0</v>
      </c>
      <c r="I9" s="102">
        <f>I10+I11+I12+I13+I14+I15+I16+I17</f>
        <v>0</v>
      </c>
    </row>
    <row r="10" spans="1:9" ht="12.75" customHeight="1" x14ac:dyDescent="0.2">
      <c r="A10" s="272" t="s">
        <v>271</v>
      </c>
      <c r="B10" s="272"/>
      <c r="C10" s="272"/>
      <c r="D10" s="272"/>
      <c r="E10" s="272"/>
      <c r="F10" s="272"/>
      <c r="G10" s="31">
        <v>3</v>
      </c>
      <c r="H10" s="101"/>
      <c r="I10" s="101"/>
    </row>
    <row r="11" spans="1:9" ht="22.15" customHeight="1" x14ac:dyDescent="0.2">
      <c r="A11" s="272" t="s">
        <v>272</v>
      </c>
      <c r="B11" s="272"/>
      <c r="C11" s="272"/>
      <c r="D11" s="272"/>
      <c r="E11" s="272"/>
      <c r="F11" s="272"/>
      <c r="G11" s="31">
        <v>4</v>
      </c>
      <c r="H11" s="101"/>
      <c r="I11" s="101"/>
    </row>
    <row r="12" spans="1:9" ht="23.45" customHeight="1" x14ac:dyDescent="0.2">
      <c r="A12" s="272" t="s">
        <v>273</v>
      </c>
      <c r="B12" s="272"/>
      <c r="C12" s="272"/>
      <c r="D12" s="272"/>
      <c r="E12" s="272"/>
      <c r="F12" s="272"/>
      <c r="G12" s="31">
        <v>5</v>
      </c>
      <c r="H12" s="101"/>
      <c r="I12" s="101"/>
    </row>
    <row r="13" spans="1:9" ht="12.75" customHeight="1" x14ac:dyDescent="0.2">
      <c r="A13" s="272" t="s">
        <v>274</v>
      </c>
      <c r="B13" s="272"/>
      <c r="C13" s="272"/>
      <c r="D13" s="272"/>
      <c r="E13" s="272"/>
      <c r="F13" s="272"/>
      <c r="G13" s="31">
        <v>6</v>
      </c>
      <c r="H13" s="101"/>
      <c r="I13" s="101"/>
    </row>
    <row r="14" spans="1:9" ht="12.75" customHeight="1" x14ac:dyDescent="0.2">
      <c r="A14" s="272" t="s">
        <v>275</v>
      </c>
      <c r="B14" s="272"/>
      <c r="C14" s="272"/>
      <c r="D14" s="272"/>
      <c r="E14" s="272"/>
      <c r="F14" s="272"/>
      <c r="G14" s="31">
        <v>7</v>
      </c>
      <c r="H14" s="101"/>
      <c r="I14" s="101"/>
    </row>
    <row r="15" spans="1:9" ht="12.75" customHeight="1" x14ac:dyDescent="0.2">
      <c r="A15" s="272" t="s">
        <v>276</v>
      </c>
      <c r="B15" s="272"/>
      <c r="C15" s="272"/>
      <c r="D15" s="272"/>
      <c r="E15" s="272"/>
      <c r="F15" s="272"/>
      <c r="G15" s="31">
        <v>8</v>
      </c>
      <c r="H15" s="101"/>
      <c r="I15" s="101"/>
    </row>
    <row r="16" spans="1:9" ht="12.75" customHeight="1" x14ac:dyDescent="0.2">
      <c r="A16" s="272" t="s">
        <v>277</v>
      </c>
      <c r="B16" s="272"/>
      <c r="C16" s="272"/>
      <c r="D16" s="272"/>
      <c r="E16" s="272"/>
      <c r="F16" s="272"/>
      <c r="G16" s="31">
        <v>9</v>
      </c>
      <c r="H16" s="101"/>
      <c r="I16" s="101"/>
    </row>
    <row r="17" spans="1:9" ht="25.15" customHeight="1" x14ac:dyDescent="0.2">
      <c r="A17" s="272" t="s">
        <v>278</v>
      </c>
      <c r="B17" s="272"/>
      <c r="C17" s="272"/>
      <c r="D17" s="272"/>
      <c r="E17" s="272"/>
      <c r="F17" s="272"/>
      <c r="G17" s="31">
        <v>10</v>
      </c>
      <c r="H17" s="101"/>
      <c r="I17" s="101"/>
    </row>
    <row r="18" spans="1:9" ht="28.15" customHeight="1" x14ac:dyDescent="0.2">
      <c r="A18" s="294" t="s">
        <v>279</v>
      </c>
      <c r="B18" s="294"/>
      <c r="C18" s="294"/>
      <c r="D18" s="294"/>
      <c r="E18" s="294"/>
      <c r="F18" s="294"/>
      <c r="G18" s="32">
        <v>11</v>
      </c>
      <c r="H18" s="102">
        <f>H8+H9</f>
        <v>0</v>
      </c>
      <c r="I18" s="102">
        <f>I8+I9</f>
        <v>0</v>
      </c>
    </row>
    <row r="19" spans="1:9" ht="12.75" customHeight="1" x14ac:dyDescent="0.2">
      <c r="A19" s="295" t="s">
        <v>280</v>
      </c>
      <c r="B19" s="295"/>
      <c r="C19" s="295"/>
      <c r="D19" s="295"/>
      <c r="E19" s="295"/>
      <c r="F19" s="295"/>
      <c r="G19" s="32">
        <v>12</v>
      </c>
      <c r="H19" s="102">
        <f>H20+H21+H22+H23</f>
        <v>0</v>
      </c>
      <c r="I19" s="102">
        <f>I20+I21+I22+I23</f>
        <v>0</v>
      </c>
    </row>
    <row r="20" spans="1:9" ht="12.75" customHeight="1" x14ac:dyDescent="0.2">
      <c r="A20" s="272" t="s">
        <v>281</v>
      </c>
      <c r="B20" s="272"/>
      <c r="C20" s="272"/>
      <c r="D20" s="272"/>
      <c r="E20" s="272"/>
      <c r="F20" s="272"/>
      <c r="G20" s="31">
        <v>13</v>
      </c>
      <c r="H20" s="101"/>
      <c r="I20" s="101"/>
    </row>
    <row r="21" spans="1:9" ht="12.75" customHeight="1" x14ac:dyDescent="0.2">
      <c r="A21" s="272" t="s">
        <v>282</v>
      </c>
      <c r="B21" s="272"/>
      <c r="C21" s="272"/>
      <c r="D21" s="272"/>
      <c r="E21" s="272"/>
      <c r="F21" s="272"/>
      <c r="G21" s="31">
        <v>14</v>
      </c>
      <c r="H21" s="101"/>
      <c r="I21" s="101"/>
    </row>
    <row r="22" spans="1:9" ht="12.75" customHeight="1" x14ac:dyDescent="0.2">
      <c r="A22" s="272" t="s">
        <v>283</v>
      </c>
      <c r="B22" s="272"/>
      <c r="C22" s="272"/>
      <c r="D22" s="272"/>
      <c r="E22" s="272"/>
      <c r="F22" s="272"/>
      <c r="G22" s="31">
        <v>15</v>
      </c>
      <c r="H22" s="101"/>
      <c r="I22" s="101"/>
    </row>
    <row r="23" spans="1:9" ht="12.75" customHeight="1" x14ac:dyDescent="0.2">
      <c r="A23" s="272" t="s">
        <v>284</v>
      </c>
      <c r="B23" s="272"/>
      <c r="C23" s="272"/>
      <c r="D23" s="272"/>
      <c r="E23" s="272"/>
      <c r="F23" s="272"/>
      <c r="G23" s="31">
        <v>16</v>
      </c>
      <c r="H23" s="101"/>
      <c r="I23" s="101"/>
    </row>
    <row r="24" spans="1:9" ht="12.75" customHeight="1" x14ac:dyDescent="0.2">
      <c r="A24" s="294" t="s">
        <v>285</v>
      </c>
      <c r="B24" s="294"/>
      <c r="C24" s="294"/>
      <c r="D24" s="294"/>
      <c r="E24" s="294"/>
      <c r="F24" s="294"/>
      <c r="G24" s="32">
        <v>17</v>
      </c>
      <c r="H24" s="102">
        <f>H18+H19</f>
        <v>0</v>
      </c>
      <c r="I24" s="102">
        <f>I18+I19</f>
        <v>0</v>
      </c>
    </row>
    <row r="25" spans="1:9" ht="12.75" customHeight="1" x14ac:dyDescent="0.2">
      <c r="A25" s="237" t="s">
        <v>286</v>
      </c>
      <c r="B25" s="237"/>
      <c r="C25" s="237"/>
      <c r="D25" s="237"/>
      <c r="E25" s="237"/>
      <c r="F25" s="237"/>
      <c r="G25" s="31">
        <v>18</v>
      </c>
      <c r="H25" s="101"/>
      <c r="I25" s="101"/>
    </row>
    <row r="26" spans="1:9" ht="12.75" customHeight="1" x14ac:dyDescent="0.2">
      <c r="A26" s="237" t="s">
        <v>287</v>
      </c>
      <c r="B26" s="237"/>
      <c r="C26" s="237"/>
      <c r="D26" s="237"/>
      <c r="E26" s="237"/>
      <c r="F26" s="237"/>
      <c r="G26" s="31">
        <v>19</v>
      </c>
      <c r="H26" s="101"/>
      <c r="I26" s="101"/>
    </row>
    <row r="27" spans="1:9" ht="25.9" customHeight="1" x14ac:dyDescent="0.2">
      <c r="A27" s="299" t="s">
        <v>288</v>
      </c>
      <c r="B27" s="299"/>
      <c r="C27" s="299"/>
      <c r="D27" s="299"/>
      <c r="E27" s="299"/>
      <c r="F27" s="299"/>
      <c r="G27" s="32">
        <v>20</v>
      </c>
      <c r="H27" s="102">
        <f>H24+H25+H26</f>
        <v>0</v>
      </c>
      <c r="I27" s="102">
        <f>I24+I25+I26</f>
        <v>0</v>
      </c>
    </row>
    <row r="28" spans="1:9" x14ac:dyDescent="0.2">
      <c r="A28" s="298" t="s">
        <v>289</v>
      </c>
      <c r="B28" s="298"/>
      <c r="C28" s="298"/>
      <c r="D28" s="298"/>
      <c r="E28" s="298"/>
      <c r="F28" s="298"/>
      <c r="G28" s="298"/>
      <c r="H28" s="298"/>
      <c r="I28" s="298"/>
    </row>
    <row r="29" spans="1:9" ht="30.6" customHeight="1" x14ac:dyDescent="0.2">
      <c r="A29" s="237" t="s">
        <v>290</v>
      </c>
      <c r="B29" s="237"/>
      <c r="C29" s="237"/>
      <c r="D29" s="237"/>
      <c r="E29" s="237"/>
      <c r="F29" s="237"/>
      <c r="G29" s="31">
        <v>21</v>
      </c>
      <c r="H29" s="103"/>
      <c r="I29" s="103"/>
    </row>
    <row r="30" spans="1:9" ht="12.75" customHeight="1" x14ac:dyDescent="0.2">
      <c r="A30" s="237" t="s">
        <v>291</v>
      </c>
      <c r="B30" s="237"/>
      <c r="C30" s="237"/>
      <c r="D30" s="237"/>
      <c r="E30" s="237"/>
      <c r="F30" s="237"/>
      <c r="G30" s="31">
        <v>22</v>
      </c>
      <c r="H30" s="103"/>
      <c r="I30" s="103"/>
    </row>
    <row r="31" spans="1:9" ht="12.75" customHeight="1" x14ac:dyDescent="0.2">
      <c r="A31" s="237" t="s">
        <v>292</v>
      </c>
      <c r="B31" s="237"/>
      <c r="C31" s="237"/>
      <c r="D31" s="237"/>
      <c r="E31" s="237"/>
      <c r="F31" s="237"/>
      <c r="G31" s="31">
        <v>23</v>
      </c>
      <c r="H31" s="103"/>
      <c r="I31" s="103"/>
    </row>
    <row r="32" spans="1:9" ht="12.75" customHeight="1" x14ac:dyDescent="0.2">
      <c r="A32" s="237" t="s">
        <v>293</v>
      </c>
      <c r="B32" s="237"/>
      <c r="C32" s="237"/>
      <c r="D32" s="237"/>
      <c r="E32" s="237"/>
      <c r="F32" s="237"/>
      <c r="G32" s="31">
        <v>24</v>
      </c>
      <c r="H32" s="103"/>
      <c r="I32" s="103"/>
    </row>
    <row r="33" spans="1:9" ht="12.75" customHeight="1" x14ac:dyDescent="0.2">
      <c r="A33" s="237" t="s">
        <v>294</v>
      </c>
      <c r="B33" s="237"/>
      <c r="C33" s="237"/>
      <c r="D33" s="237"/>
      <c r="E33" s="237"/>
      <c r="F33" s="237"/>
      <c r="G33" s="31">
        <v>25</v>
      </c>
      <c r="H33" s="103"/>
      <c r="I33" s="103"/>
    </row>
    <row r="34" spans="1:9" ht="12.75" customHeight="1" x14ac:dyDescent="0.2">
      <c r="A34" s="237" t="s">
        <v>295</v>
      </c>
      <c r="B34" s="237"/>
      <c r="C34" s="237"/>
      <c r="D34" s="237"/>
      <c r="E34" s="237"/>
      <c r="F34" s="237"/>
      <c r="G34" s="31">
        <v>26</v>
      </c>
      <c r="H34" s="103"/>
      <c r="I34" s="103"/>
    </row>
    <row r="35" spans="1:9" ht="26.45" customHeight="1" x14ac:dyDescent="0.2">
      <c r="A35" s="294" t="s">
        <v>296</v>
      </c>
      <c r="B35" s="294"/>
      <c r="C35" s="294"/>
      <c r="D35" s="294"/>
      <c r="E35" s="294"/>
      <c r="F35" s="294"/>
      <c r="G35" s="32">
        <v>27</v>
      </c>
      <c r="H35" s="104">
        <f>H29+H30+H31+H32+H33+H34</f>
        <v>0</v>
      </c>
      <c r="I35" s="104">
        <f>I29+I30+I31+I32+I33+I34</f>
        <v>0</v>
      </c>
    </row>
    <row r="36" spans="1:9" ht="22.9" customHeight="1" x14ac:dyDescent="0.2">
      <c r="A36" s="237" t="s">
        <v>297</v>
      </c>
      <c r="B36" s="237"/>
      <c r="C36" s="237"/>
      <c r="D36" s="237"/>
      <c r="E36" s="237"/>
      <c r="F36" s="237"/>
      <c r="G36" s="31">
        <v>28</v>
      </c>
      <c r="H36" s="103"/>
      <c r="I36" s="103"/>
    </row>
    <row r="37" spans="1:9" ht="12.75" customHeight="1" x14ac:dyDescent="0.2">
      <c r="A37" s="237" t="s">
        <v>298</v>
      </c>
      <c r="B37" s="237"/>
      <c r="C37" s="237"/>
      <c r="D37" s="237"/>
      <c r="E37" s="237"/>
      <c r="F37" s="237"/>
      <c r="G37" s="31">
        <v>29</v>
      </c>
      <c r="H37" s="103"/>
      <c r="I37" s="103"/>
    </row>
    <row r="38" spans="1:9" ht="12.75" customHeight="1" x14ac:dyDescent="0.2">
      <c r="A38" s="237" t="s">
        <v>299</v>
      </c>
      <c r="B38" s="237"/>
      <c r="C38" s="237"/>
      <c r="D38" s="237"/>
      <c r="E38" s="237"/>
      <c r="F38" s="237"/>
      <c r="G38" s="31">
        <v>30</v>
      </c>
      <c r="H38" s="103"/>
      <c r="I38" s="103"/>
    </row>
    <row r="39" spans="1:9" ht="12.75" customHeight="1" x14ac:dyDescent="0.2">
      <c r="A39" s="237" t="s">
        <v>300</v>
      </c>
      <c r="B39" s="237"/>
      <c r="C39" s="237"/>
      <c r="D39" s="237"/>
      <c r="E39" s="237"/>
      <c r="F39" s="237"/>
      <c r="G39" s="31">
        <v>31</v>
      </c>
      <c r="H39" s="103"/>
      <c r="I39" s="103"/>
    </row>
    <row r="40" spans="1:9" ht="12.75" customHeight="1" x14ac:dyDescent="0.2">
      <c r="A40" s="237" t="s">
        <v>301</v>
      </c>
      <c r="B40" s="237"/>
      <c r="C40" s="237"/>
      <c r="D40" s="237"/>
      <c r="E40" s="237"/>
      <c r="F40" s="237"/>
      <c r="G40" s="31">
        <v>32</v>
      </c>
      <c r="H40" s="103"/>
      <c r="I40" s="103"/>
    </row>
    <row r="41" spans="1:9" ht="24" customHeight="1" x14ac:dyDescent="0.2">
      <c r="A41" s="294" t="s">
        <v>302</v>
      </c>
      <c r="B41" s="294"/>
      <c r="C41" s="294"/>
      <c r="D41" s="294"/>
      <c r="E41" s="294"/>
      <c r="F41" s="294"/>
      <c r="G41" s="32">
        <v>33</v>
      </c>
      <c r="H41" s="104">
        <f>H36+H37+H38+H39+H40</f>
        <v>0</v>
      </c>
      <c r="I41" s="104">
        <f>I36+I37+I38+I39+I40</f>
        <v>0</v>
      </c>
    </row>
    <row r="42" spans="1:9" ht="29.45" customHeight="1" x14ac:dyDescent="0.2">
      <c r="A42" s="299" t="s">
        <v>303</v>
      </c>
      <c r="B42" s="299"/>
      <c r="C42" s="299"/>
      <c r="D42" s="299"/>
      <c r="E42" s="299"/>
      <c r="F42" s="299"/>
      <c r="G42" s="32">
        <v>34</v>
      </c>
      <c r="H42" s="104">
        <f>H35+H41</f>
        <v>0</v>
      </c>
      <c r="I42" s="104">
        <f>I35+I41</f>
        <v>0</v>
      </c>
    </row>
    <row r="43" spans="1:9" x14ac:dyDescent="0.2">
      <c r="A43" s="298" t="s">
        <v>304</v>
      </c>
      <c r="B43" s="298"/>
      <c r="C43" s="298"/>
      <c r="D43" s="298"/>
      <c r="E43" s="298"/>
      <c r="F43" s="298"/>
      <c r="G43" s="298"/>
      <c r="H43" s="298"/>
      <c r="I43" s="298"/>
    </row>
    <row r="44" spans="1:9" ht="12.75" customHeight="1" x14ac:dyDescent="0.2">
      <c r="A44" s="237" t="s">
        <v>305</v>
      </c>
      <c r="B44" s="237"/>
      <c r="C44" s="237"/>
      <c r="D44" s="237"/>
      <c r="E44" s="237"/>
      <c r="F44" s="237"/>
      <c r="G44" s="31">
        <v>35</v>
      </c>
      <c r="H44" s="103"/>
      <c r="I44" s="103"/>
    </row>
    <row r="45" spans="1:9" ht="25.15" customHeight="1" x14ac:dyDescent="0.2">
      <c r="A45" s="237" t="s">
        <v>306</v>
      </c>
      <c r="B45" s="237"/>
      <c r="C45" s="237"/>
      <c r="D45" s="237"/>
      <c r="E45" s="237"/>
      <c r="F45" s="237"/>
      <c r="G45" s="31">
        <v>36</v>
      </c>
      <c r="H45" s="103"/>
      <c r="I45" s="103"/>
    </row>
    <row r="46" spans="1:9" ht="12.75" customHeight="1" x14ac:dyDescent="0.2">
      <c r="A46" s="237" t="s">
        <v>307</v>
      </c>
      <c r="B46" s="237"/>
      <c r="C46" s="237"/>
      <c r="D46" s="237"/>
      <c r="E46" s="237"/>
      <c r="F46" s="237"/>
      <c r="G46" s="31">
        <v>37</v>
      </c>
      <c r="H46" s="103"/>
      <c r="I46" s="103"/>
    </row>
    <row r="47" spans="1:9" ht="12.75" customHeight="1" x14ac:dyDescent="0.2">
      <c r="A47" s="237" t="s">
        <v>308</v>
      </c>
      <c r="B47" s="237"/>
      <c r="C47" s="237"/>
      <c r="D47" s="237"/>
      <c r="E47" s="237"/>
      <c r="F47" s="237"/>
      <c r="G47" s="31">
        <v>38</v>
      </c>
      <c r="H47" s="103"/>
      <c r="I47" s="103"/>
    </row>
    <row r="48" spans="1:9" ht="22.15" customHeight="1" x14ac:dyDescent="0.2">
      <c r="A48" s="294" t="s">
        <v>309</v>
      </c>
      <c r="B48" s="294"/>
      <c r="C48" s="294"/>
      <c r="D48" s="294"/>
      <c r="E48" s="294"/>
      <c r="F48" s="294"/>
      <c r="G48" s="32">
        <v>39</v>
      </c>
      <c r="H48" s="104">
        <f>H44+H45+H46+H47</f>
        <v>0</v>
      </c>
      <c r="I48" s="104">
        <f>I44+I45+I46+I47</f>
        <v>0</v>
      </c>
    </row>
    <row r="49" spans="1:9" ht="24.6" customHeight="1" x14ac:dyDescent="0.2">
      <c r="A49" s="237" t="s">
        <v>310</v>
      </c>
      <c r="B49" s="237"/>
      <c r="C49" s="237"/>
      <c r="D49" s="237"/>
      <c r="E49" s="237"/>
      <c r="F49" s="237"/>
      <c r="G49" s="31">
        <v>40</v>
      </c>
      <c r="H49" s="103"/>
      <c r="I49" s="103"/>
    </row>
    <row r="50" spans="1:9" ht="12.75" customHeight="1" x14ac:dyDescent="0.2">
      <c r="A50" s="237" t="s">
        <v>311</v>
      </c>
      <c r="B50" s="237"/>
      <c r="C50" s="237"/>
      <c r="D50" s="237"/>
      <c r="E50" s="237"/>
      <c r="F50" s="237"/>
      <c r="G50" s="31">
        <v>41</v>
      </c>
      <c r="H50" s="103"/>
      <c r="I50" s="103"/>
    </row>
    <row r="51" spans="1:9" ht="12.75" customHeight="1" x14ac:dyDescent="0.2">
      <c r="A51" s="237" t="s">
        <v>312</v>
      </c>
      <c r="B51" s="237"/>
      <c r="C51" s="237"/>
      <c r="D51" s="237"/>
      <c r="E51" s="237"/>
      <c r="F51" s="237"/>
      <c r="G51" s="31">
        <v>42</v>
      </c>
      <c r="H51" s="103"/>
      <c r="I51" s="103"/>
    </row>
    <row r="52" spans="1:9" ht="22.9" customHeight="1" x14ac:dyDescent="0.2">
      <c r="A52" s="237" t="s">
        <v>313</v>
      </c>
      <c r="B52" s="237"/>
      <c r="C52" s="237"/>
      <c r="D52" s="237"/>
      <c r="E52" s="237"/>
      <c r="F52" s="237"/>
      <c r="G52" s="31">
        <v>43</v>
      </c>
      <c r="H52" s="103"/>
      <c r="I52" s="103"/>
    </row>
    <row r="53" spans="1:9" ht="12.75" customHeight="1" x14ac:dyDescent="0.2">
      <c r="A53" s="237" t="s">
        <v>314</v>
      </c>
      <c r="B53" s="237"/>
      <c r="C53" s="237"/>
      <c r="D53" s="237"/>
      <c r="E53" s="237"/>
      <c r="F53" s="237"/>
      <c r="G53" s="31">
        <v>44</v>
      </c>
      <c r="H53" s="103"/>
      <c r="I53" s="103"/>
    </row>
    <row r="54" spans="1:9" ht="30.6" customHeight="1" x14ac:dyDescent="0.2">
      <c r="A54" s="294" t="s">
        <v>315</v>
      </c>
      <c r="B54" s="294"/>
      <c r="C54" s="294"/>
      <c r="D54" s="294"/>
      <c r="E54" s="294"/>
      <c r="F54" s="294"/>
      <c r="G54" s="32">
        <v>45</v>
      </c>
      <c r="H54" s="104">
        <f>H49+H50+H51+H52+H53</f>
        <v>0</v>
      </c>
      <c r="I54" s="104">
        <f>I49+I50+I51+I52+I53</f>
        <v>0</v>
      </c>
    </row>
    <row r="55" spans="1:9" ht="29.45" customHeight="1" x14ac:dyDescent="0.2">
      <c r="A55" s="299" t="s">
        <v>316</v>
      </c>
      <c r="B55" s="299"/>
      <c r="C55" s="299"/>
      <c r="D55" s="299"/>
      <c r="E55" s="299"/>
      <c r="F55" s="299"/>
      <c r="G55" s="32">
        <v>46</v>
      </c>
      <c r="H55" s="104">
        <f>H48+H54</f>
        <v>0</v>
      </c>
      <c r="I55" s="104">
        <f>I48+I54</f>
        <v>0</v>
      </c>
    </row>
    <row r="56" spans="1:9" x14ac:dyDescent="0.2">
      <c r="A56" s="237" t="s">
        <v>317</v>
      </c>
      <c r="B56" s="237"/>
      <c r="C56" s="237"/>
      <c r="D56" s="237"/>
      <c r="E56" s="237"/>
      <c r="F56" s="237"/>
      <c r="G56" s="31">
        <v>47</v>
      </c>
      <c r="H56" s="103"/>
      <c r="I56" s="103"/>
    </row>
    <row r="57" spans="1:9" ht="26.45" customHeight="1" x14ac:dyDescent="0.2">
      <c r="A57" s="299" t="s">
        <v>318</v>
      </c>
      <c r="B57" s="299"/>
      <c r="C57" s="299"/>
      <c r="D57" s="299"/>
      <c r="E57" s="299"/>
      <c r="F57" s="299"/>
      <c r="G57" s="32">
        <v>48</v>
      </c>
      <c r="H57" s="104">
        <f>H27+H42+H55+H56</f>
        <v>0</v>
      </c>
      <c r="I57" s="104">
        <f>I27+I42+I55+I56</f>
        <v>0</v>
      </c>
    </row>
    <row r="58" spans="1:9" x14ac:dyDescent="0.2">
      <c r="A58" s="300" t="s">
        <v>319</v>
      </c>
      <c r="B58" s="300"/>
      <c r="C58" s="300"/>
      <c r="D58" s="300"/>
      <c r="E58" s="300"/>
      <c r="F58" s="300"/>
      <c r="G58" s="31">
        <v>49</v>
      </c>
      <c r="H58" s="103"/>
      <c r="I58" s="103"/>
    </row>
    <row r="59" spans="1:9" ht="31.15" customHeight="1" x14ac:dyDescent="0.2">
      <c r="A59" s="299" t="s">
        <v>320</v>
      </c>
      <c r="B59" s="299"/>
      <c r="C59" s="299"/>
      <c r="D59" s="299"/>
      <c r="E59" s="299"/>
      <c r="F59" s="299"/>
      <c r="G59" s="32">
        <v>50</v>
      </c>
      <c r="H59" s="104">
        <f>H57+H58</f>
        <v>0</v>
      </c>
      <c r="I59" s="104">
        <f>I57+I58</f>
        <v>0</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9" zoomScale="130" zoomScaleNormal="100" zoomScaleSheetLayoutView="130" workbookViewId="0">
      <selection activeCell="A49" sqref="A49:I49"/>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88" t="s">
        <v>321</v>
      </c>
      <c r="B1" s="289"/>
      <c r="C1" s="289"/>
      <c r="D1" s="289"/>
      <c r="E1" s="289"/>
      <c r="F1" s="289"/>
      <c r="G1" s="289"/>
      <c r="H1" s="289"/>
      <c r="I1" s="289"/>
    </row>
    <row r="2" spans="1:9" ht="12.75" customHeight="1" x14ac:dyDescent="0.2">
      <c r="A2" s="290" t="s">
        <v>463</v>
      </c>
      <c r="B2" s="243"/>
      <c r="C2" s="243"/>
      <c r="D2" s="243"/>
      <c r="E2" s="243"/>
      <c r="F2" s="243"/>
      <c r="G2" s="243"/>
      <c r="H2" s="243"/>
      <c r="I2" s="243"/>
    </row>
    <row r="3" spans="1:9" x14ac:dyDescent="0.2">
      <c r="A3" s="311" t="s">
        <v>43</v>
      </c>
      <c r="B3" s="312"/>
      <c r="C3" s="312"/>
      <c r="D3" s="312"/>
      <c r="E3" s="312"/>
      <c r="F3" s="312"/>
      <c r="G3" s="312"/>
      <c r="H3" s="312"/>
      <c r="I3" s="312"/>
    </row>
    <row r="4" spans="1:9" x14ac:dyDescent="0.2">
      <c r="A4" s="291" t="s">
        <v>462</v>
      </c>
      <c r="B4" s="246"/>
      <c r="C4" s="246"/>
      <c r="D4" s="246"/>
      <c r="E4" s="246"/>
      <c r="F4" s="246"/>
      <c r="G4" s="246"/>
      <c r="H4" s="246"/>
      <c r="I4" s="247"/>
    </row>
    <row r="5" spans="1:9" ht="23.25" x14ac:dyDescent="0.2">
      <c r="A5" s="296" t="s">
        <v>44</v>
      </c>
      <c r="B5" s="251"/>
      <c r="C5" s="251"/>
      <c r="D5" s="251"/>
      <c r="E5" s="251"/>
      <c r="F5" s="251"/>
      <c r="G5" s="28" t="s">
        <v>162</v>
      </c>
      <c r="H5" s="29" t="s">
        <v>163</v>
      </c>
      <c r="I5" s="29" t="s">
        <v>164</v>
      </c>
    </row>
    <row r="6" spans="1:9" x14ac:dyDescent="0.2">
      <c r="A6" s="297">
        <v>1</v>
      </c>
      <c r="B6" s="251"/>
      <c r="C6" s="251"/>
      <c r="D6" s="251"/>
      <c r="E6" s="251"/>
      <c r="F6" s="251"/>
      <c r="G6" s="105">
        <v>2</v>
      </c>
      <c r="H6" s="29" t="s">
        <v>266</v>
      </c>
      <c r="I6" s="29" t="s">
        <v>267</v>
      </c>
    </row>
    <row r="7" spans="1:9" x14ac:dyDescent="0.2">
      <c r="A7" s="305" t="s">
        <v>268</v>
      </c>
      <c r="B7" s="306"/>
      <c r="C7" s="306"/>
      <c r="D7" s="306"/>
      <c r="E7" s="306"/>
      <c r="F7" s="306"/>
      <c r="G7" s="306"/>
      <c r="H7" s="306"/>
      <c r="I7" s="307"/>
    </row>
    <row r="8" spans="1:9" x14ac:dyDescent="0.2">
      <c r="A8" s="309" t="s">
        <v>322</v>
      </c>
      <c r="B8" s="309"/>
      <c r="C8" s="309"/>
      <c r="D8" s="309"/>
      <c r="E8" s="309"/>
      <c r="F8" s="309"/>
      <c r="G8" s="10">
        <v>1</v>
      </c>
      <c r="H8" s="106">
        <v>74462366</v>
      </c>
      <c r="I8" s="106">
        <v>61961582</v>
      </c>
    </row>
    <row r="9" spans="1:9" x14ac:dyDescent="0.2">
      <c r="A9" s="302" t="s">
        <v>323</v>
      </c>
      <c r="B9" s="302"/>
      <c r="C9" s="302"/>
      <c r="D9" s="302"/>
      <c r="E9" s="302"/>
      <c r="F9" s="302"/>
      <c r="G9" s="11">
        <v>2</v>
      </c>
      <c r="H9" s="107">
        <v>0</v>
      </c>
      <c r="I9" s="107">
        <v>0</v>
      </c>
    </row>
    <row r="10" spans="1:9" x14ac:dyDescent="0.2">
      <c r="A10" s="302" t="s">
        <v>324</v>
      </c>
      <c r="B10" s="302"/>
      <c r="C10" s="302"/>
      <c r="D10" s="302"/>
      <c r="E10" s="302"/>
      <c r="F10" s="302"/>
      <c r="G10" s="11">
        <v>3</v>
      </c>
      <c r="H10" s="107">
        <v>39469</v>
      </c>
      <c r="I10" s="107">
        <v>10281</v>
      </c>
    </row>
    <row r="11" spans="1:9" x14ac:dyDescent="0.2">
      <c r="A11" s="302" t="s">
        <v>325</v>
      </c>
      <c r="B11" s="302"/>
      <c r="C11" s="302"/>
      <c r="D11" s="302"/>
      <c r="E11" s="302"/>
      <c r="F11" s="302"/>
      <c r="G11" s="11">
        <v>4</v>
      </c>
      <c r="H11" s="107">
        <v>778292</v>
      </c>
      <c r="I11" s="107">
        <v>1989745</v>
      </c>
    </row>
    <row r="12" spans="1:9" x14ac:dyDescent="0.2">
      <c r="A12" s="302" t="s">
        <v>326</v>
      </c>
      <c r="B12" s="302"/>
      <c r="C12" s="302"/>
      <c r="D12" s="302"/>
      <c r="E12" s="302"/>
      <c r="F12" s="302"/>
      <c r="G12" s="11">
        <v>5</v>
      </c>
      <c r="H12" s="107">
        <v>451545</v>
      </c>
      <c r="I12" s="107">
        <v>641021</v>
      </c>
    </row>
    <row r="13" spans="1:9" x14ac:dyDescent="0.2">
      <c r="A13" s="310" t="s">
        <v>327</v>
      </c>
      <c r="B13" s="310"/>
      <c r="C13" s="310"/>
      <c r="D13" s="310"/>
      <c r="E13" s="310"/>
      <c r="F13" s="310"/>
      <c r="G13" s="25">
        <v>6</v>
      </c>
      <c r="H13" s="108">
        <f>SUM(H8:H12)</f>
        <v>75731672</v>
      </c>
      <c r="I13" s="108">
        <f>SUM(I8:I12)</f>
        <v>64602629</v>
      </c>
    </row>
    <row r="14" spans="1:9" ht="12.75" customHeight="1" x14ac:dyDescent="0.2">
      <c r="A14" s="302" t="s">
        <v>328</v>
      </c>
      <c r="B14" s="302"/>
      <c r="C14" s="302"/>
      <c r="D14" s="302"/>
      <c r="E14" s="302"/>
      <c r="F14" s="302"/>
      <c r="G14" s="11">
        <v>7</v>
      </c>
      <c r="H14" s="107">
        <v>-34168631</v>
      </c>
      <c r="I14" s="107">
        <v>-46179647</v>
      </c>
    </row>
    <row r="15" spans="1:9" ht="12.75" customHeight="1" x14ac:dyDescent="0.2">
      <c r="A15" s="302" t="s">
        <v>329</v>
      </c>
      <c r="B15" s="302"/>
      <c r="C15" s="302"/>
      <c r="D15" s="302"/>
      <c r="E15" s="302"/>
      <c r="F15" s="302"/>
      <c r="G15" s="11">
        <v>8</v>
      </c>
      <c r="H15" s="107">
        <v>-6160391</v>
      </c>
      <c r="I15" s="107">
        <v>-7189327</v>
      </c>
    </row>
    <row r="16" spans="1:9" ht="12.75" customHeight="1" x14ac:dyDescent="0.2">
      <c r="A16" s="302" t="s">
        <v>330</v>
      </c>
      <c r="B16" s="302"/>
      <c r="C16" s="302"/>
      <c r="D16" s="302"/>
      <c r="E16" s="302"/>
      <c r="F16" s="302"/>
      <c r="G16" s="11">
        <v>9</v>
      </c>
      <c r="H16" s="107">
        <v>-165301</v>
      </c>
      <c r="I16" s="107">
        <v>-231576</v>
      </c>
    </row>
    <row r="17" spans="1:9" ht="12.75" customHeight="1" x14ac:dyDescent="0.2">
      <c r="A17" s="302" t="s">
        <v>331</v>
      </c>
      <c r="B17" s="302"/>
      <c r="C17" s="302"/>
      <c r="D17" s="302"/>
      <c r="E17" s="302"/>
      <c r="F17" s="302"/>
      <c r="G17" s="11">
        <v>10</v>
      </c>
      <c r="H17" s="107">
        <v>0</v>
      </c>
      <c r="I17" s="107">
        <v>-138378</v>
      </c>
    </row>
    <row r="18" spans="1:9" ht="12.75" customHeight="1" x14ac:dyDescent="0.2">
      <c r="A18" s="302" t="s">
        <v>332</v>
      </c>
      <c r="B18" s="302"/>
      <c r="C18" s="302"/>
      <c r="D18" s="302"/>
      <c r="E18" s="302"/>
      <c r="F18" s="302"/>
      <c r="G18" s="11">
        <v>11</v>
      </c>
      <c r="H18" s="107">
        <v>-83049</v>
      </c>
      <c r="I18" s="107">
        <v>-1662</v>
      </c>
    </row>
    <row r="19" spans="1:9" ht="12.75" customHeight="1" x14ac:dyDescent="0.2">
      <c r="A19" s="302" t="s">
        <v>333</v>
      </c>
      <c r="B19" s="302"/>
      <c r="C19" s="302"/>
      <c r="D19" s="302"/>
      <c r="E19" s="302"/>
      <c r="F19" s="302"/>
      <c r="G19" s="11">
        <v>12</v>
      </c>
      <c r="H19" s="107">
        <v>-2268361</v>
      </c>
      <c r="I19" s="107">
        <v>-1781231</v>
      </c>
    </row>
    <row r="20" spans="1:9" ht="26.25" customHeight="1" x14ac:dyDescent="0.2">
      <c r="A20" s="310" t="s">
        <v>334</v>
      </c>
      <c r="B20" s="310"/>
      <c r="C20" s="310"/>
      <c r="D20" s="310"/>
      <c r="E20" s="310"/>
      <c r="F20" s="310"/>
      <c r="G20" s="25">
        <v>13</v>
      </c>
      <c r="H20" s="108">
        <f>SUM(H14:H19)</f>
        <v>-42845733</v>
      </c>
      <c r="I20" s="108">
        <f>SUM(I14:I19)</f>
        <v>-55521821</v>
      </c>
    </row>
    <row r="21" spans="1:9" ht="27.6" customHeight="1" x14ac:dyDescent="0.2">
      <c r="A21" s="308" t="s">
        <v>335</v>
      </c>
      <c r="B21" s="308"/>
      <c r="C21" s="308"/>
      <c r="D21" s="308"/>
      <c r="E21" s="308"/>
      <c r="F21" s="308"/>
      <c r="G21" s="26">
        <v>14</v>
      </c>
      <c r="H21" s="109">
        <f>H13+H20</f>
        <v>32885939</v>
      </c>
      <c r="I21" s="109">
        <f>I13+I20</f>
        <v>9080808</v>
      </c>
    </row>
    <row r="22" spans="1:9" x14ac:dyDescent="0.2">
      <c r="A22" s="305" t="s">
        <v>289</v>
      </c>
      <c r="B22" s="306"/>
      <c r="C22" s="306"/>
      <c r="D22" s="306"/>
      <c r="E22" s="306"/>
      <c r="F22" s="306"/>
      <c r="G22" s="306"/>
      <c r="H22" s="306"/>
      <c r="I22" s="307"/>
    </row>
    <row r="23" spans="1:9" ht="26.45" customHeight="1" x14ac:dyDescent="0.2">
      <c r="A23" s="309" t="s">
        <v>336</v>
      </c>
      <c r="B23" s="309"/>
      <c r="C23" s="309"/>
      <c r="D23" s="309"/>
      <c r="E23" s="309"/>
      <c r="F23" s="309"/>
      <c r="G23" s="10">
        <v>15</v>
      </c>
      <c r="H23" s="106">
        <v>661953</v>
      </c>
      <c r="I23" s="106">
        <v>145997</v>
      </c>
    </row>
    <row r="24" spans="1:9" ht="12.75" customHeight="1" x14ac:dyDescent="0.2">
      <c r="A24" s="302" t="s">
        <v>337</v>
      </c>
      <c r="B24" s="302"/>
      <c r="C24" s="302"/>
      <c r="D24" s="302"/>
      <c r="E24" s="302"/>
      <c r="F24" s="302"/>
      <c r="G24" s="10">
        <v>16</v>
      </c>
      <c r="H24" s="107">
        <v>0</v>
      </c>
      <c r="I24" s="107">
        <v>772316</v>
      </c>
    </row>
    <row r="25" spans="1:9" ht="12.75" customHeight="1" x14ac:dyDescent="0.2">
      <c r="A25" s="302" t="s">
        <v>338</v>
      </c>
      <c r="B25" s="302"/>
      <c r="C25" s="302"/>
      <c r="D25" s="302"/>
      <c r="E25" s="302"/>
      <c r="F25" s="302"/>
      <c r="G25" s="10">
        <v>17</v>
      </c>
      <c r="H25" s="107">
        <v>66250</v>
      </c>
      <c r="I25" s="107">
        <v>188684</v>
      </c>
    </row>
    <row r="26" spans="1:9" ht="12.75" customHeight="1" x14ac:dyDescent="0.2">
      <c r="A26" s="302" t="s">
        <v>339</v>
      </c>
      <c r="B26" s="302"/>
      <c r="C26" s="302"/>
      <c r="D26" s="302"/>
      <c r="E26" s="302"/>
      <c r="F26" s="302"/>
      <c r="G26" s="10">
        <v>18</v>
      </c>
      <c r="H26" s="107">
        <v>21294136</v>
      </c>
      <c r="I26" s="107">
        <v>42979658</v>
      </c>
    </row>
    <row r="27" spans="1:9" ht="12.75" customHeight="1" x14ac:dyDescent="0.2">
      <c r="A27" s="302" t="s">
        <v>340</v>
      </c>
      <c r="B27" s="302"/>
      <c r="C27" s="302"/>
      <c r="D27" s="302"/>
      <c r="E27" s="302"/>
      <c r="F27" s="302"/>
      <c r="G27" s="10">
        <v>19</v>
      </c>
      <c r="H27" s="107">
        <v>0</v>
      </c>
      <c r="I27" s="107">
        <v>16950000</v>
      </c>
    </row>
    <row r="28" spans="1:9" ht="12.75" customHeight="1" x14ac:dyDescent="0.2">
      <c r="A28" s="302" t="s">
        <v>341</v>
      </c>
      <c r="B28" s="302"/>
      <c r="C28" s="302"/>
      <c r="D28" s="302"/>
      <c r="E28" s="302"/>
      <c r="F28" s="302"/>
      <c r="G28" s="10">
        <v>20</v>
      </c>
      <c r="H28" s="107">
        <v>0</v>
      </c>
      <c r="I28" s="107">
        <v>0</v>
      </c>
    </row>
    <row r="29" spans="1:9" ht="24" customHeight="1" x14ac:dyDescent="0.2">
      <c r="A29" s="303" t="s">
        <v>342</v>
      </c>
      <c r="B29" s="303"/>
      <c r="C29" s="303"/>
      <c r="D29" s="303"/>
      <c r="E29" s="303"/>
      <c r="F29" s="303"/>
      <c r="G29" s="25">
        <v>21</v>
      </c>
      <c r="H29" s="110">
        <f>SUM(H23:H28)</f>
        <v>22022339</v>
      </c>
      <c r="I29" s="110">
        <f>SUM(I23:I28)</f>
        <v>61036655</v>
      </c>
    </row>
    <row r="30" spans="1:9" ht="27" customHeight="1" x14ac:dyDescent="0.2">
      <c r="A30" s="302" t="s">
        <v>343</v>
      </c>
      <c r="B30" s="302"/>
      <c r="C30" s="302"/>
      <c r="D30" s="302"/>
      <c r="E30" s="302"/>
      <c r="F30" s="302"/>
      <c r="G30" s="11">
        <v>22</v>
      </c>
      <c r="H30" s="107">
        <v>-548292</v>
      </c>
      <c r="I30" s="107">
        <v>-1232422</v>
      </c>
    </row>
    <row r="31" spans="1:9" ht="12.75" customHeight="1" x14ac:dyDescent="0.2">
      <c r="A31" s="302" t="s">
        <v>344</v>
      </c>
      <c r="B31" s="302"/>
      <c r="C31" s="302"/>
      <c r="D31" s="302"/>
      <c r="E31" s="302"/>
      <c r="F31" s="302"/>
      <c r="G31" s="11">
        <v>23</v>
      </c>
      <c r="H31" s="107">
        <v>-2700000</v>
      </c>
      <c r="I31" s="107">
        <v>-18817000</v>
      </c>
    </row>
    <row r="32" spans="1:9" ht="12.75" customHeight="1" x14ac:dyDescent="0.2">
      <c r="A32" s="302" t="s">
        <v>345</v>
      </c>
      <c r="B32" s="302"/>
      <c r="C32" s="302"/>
      <c r="D32" s="302"/>
      <c r="E32" s="302"/>
      <c r="F32" s="302"/>
      <c r="G32" s="11">
        <v>24</v>
      </c>
      <c r="H32" s="107">
        <v>-5250000</v>
      </c>
      <c r="I32" s="107">
        <v>-15070000</v>
      </c>
    </row>
    <row r="33" spans="1:9" ht="12.75" customHeight="1" x14ac:dyDescent="0.2">
      <c r="A33" s="302" t="s">
        <v>346</v>
      </c>
      <c r="B33" s="302"/>
      <c r="C33" s="302"/>
      <c r="D33" s="302"/>
      <c r="E33" s="302"/>
      <c r="F33" s="302"/>
      <c r="G33" s="11">
        <v>25</v>
      </c>
      <c r="H33" s="107">
        <v>0</v>
      </c>
      <c r="I33" s="107">
        <v>0</v>
      </c>
    </row>
    <row r="34" spans="1:9" ht="12.75" customHeight="1" x14ac:dyDescent="0.2">
      <c r="A34" s="302" t="s">
        <v>347</v>
      </c>
      <c r="B34" s="302"/>
      <c r="C34" s="302"/>
      <c r="D34" s="302"/>
      <c r="E34" s="302"/>
      <c r="F34" s="302"/>
      <c r="G34" s="11">
        <v>26</v>
      </c>
      <c r="H34" s="107">
        <v>0</v>
      </c>
      <c r="I34" s="107">
        <v>0</v>
      </c>
    </row>
    <row r="35" spans="1:9" ht="25.9" customHeight="1" x14ac:dyDescent="0.2">
      <c r="A35" s="303" t="s">
        <v>348</v>
      </c>
      <c r="B35" s="303"/>
      <c r="C35" s="303"/>
      <c r="D35" s="303"/>
      <c r="E35" s="303"/>
      <c r="F35" s="303"/>
      <c r="G35" s="25">
        <v>27</v>
      </c>
      <c r="H35" s="110">
        <f>SUM(H30:H34)</f>
        <v>-8498292</v>
      </c>
      <c r="I35" s="110">
        <f>SUM(I30:I34)</f>
        <v>-35119422</v>
      </c>
    </row>
    <row r="36" spans="1:9" ht="28.15" customHeight="1" x14ac:dyDescent="0.2">
      <c r="A36" s="308" t="s">
        <v>349</v>
      </c>
      <c r="B36" s="308"/>
      <c r="C36" s="308"/>
      <c r="D36" s="308"/>
      <c r="E36" s="308"/>
      <c r="F36" s="308"/>
      <c r="G36" s="26">
        <v>28</v>
      </c>
      <c r="H36" s="111">
        <f>H29+H35</f>
        <v>13524047</v>
      </c>
      <c r="I36" s="111">
        <f>I29+I35</f>
        <v>25917233</v>
      </c>
    </row>
    <row r="37" spans="1:9" x14ac:dyDescent="0.2">
      <c r="A37" s="305" t="s">
        <v>304</v>
      </c>
      <c r="B37" s="306"/>
      <c r="C37" s="306"/>
      <c r="D37" s="306"/>
      <c r="E37" s="306"/>
      <c r="F37" s="306"/>
      <c r="G37" s="306">
        <v>0</v>
      </c>
      <c r="H37" s="306"/>
      <c r="I37" s="307"/>
    </row>
    <row r="38" spans="1:9" ht="12.75" customHeight="1" x14ac:dyDescent="0.2">
      <c r="A38" s="304" t="s">
        <v>350</v>
      </c>
      <c r="B38" s="304"/>
      <c r="C38" s="304"/>
      <c r="D38" s="304"/>
      <c r="E38" s="304"/>
      <c r="F38" s="304"/>
      <c r="G38" s="10">
        <v>29</v>
      </c>
      <c r="H38" s="106">
        <v>0</v>
      </c>
      <c r="I38" s="106">
        <v>0</v>
      </c>
    </row>
    <row r="39" spans="1:9" ht="25.15" customHeight="1" x14ac:dyDescent="0.2">
      <c r="A39" s="301" t="s">
        <v>351</v>
      </c>
      <c r="B39" s="301"/>
      <c r="C39" s="301"/>
      <c r="D39" s="301"/>
      <c r="E39" s="301"/>
      <c r="F39" s="301"/>
      <c r="G39" s="11">
        <v>30</v>
      </c>
      <c r="H39" s="107">
        <v>0</v>
      </c>
      <c r="I39" s="107">
        <v>0</v>
      </c>
    </row>
    <row r="40" spans="1:9" ht="12.75" customHeight="1" x14ac:dyDescent="0.2">
      <c r="A40" s="301" t="s">
        <v>352</v>
      </c>
      <c r="B40" s="301"/>
      <c r="C40" s="301"/>
      <c r="D40" s="301"/>
      <c r="E40" s="301"/>
      <c r="F40" s="301"/>
      <c r="G40" s="11">
        <v>31</v>
      </c>
      <c r="H40" s="107">
        <v>85137</v>
      </c>
      <c r="I40" s="107">
        <v>0</v>
      </c>
    </row>
    <row r="41" spans="1:9" ht="12.75" customHeight="1" x14ac:dyDescent="0.2">
      <c r="A41" s="301" t="s">
        <v>353</v>
      </c>
      <c r="B41" s="301"/>
      <c r="C41" s="301"/>
      <c r="D41" s="301"/>
      <c r="E41" s="301"/>
      <c r="F41" s="301"/>
      <c r="G41" s="11">
        <v>32</v>
      </c>
      <c r="H41" s="107">
        <v>15514</v>
      </c>
      <c r="I41" s="107">
        <v>10003</v>
      </c>
    </row>
    <row r="42" spans="1:9" ht="25.9" customHeight="1" x14ac:dyDescent="0.2">
      <c r="A42" s="303" t="s">
        <v>354</v>
      </c>
      <c r="B42" s="303"/>
      <c r="C42" s="303"/>
      <c r="D42" s="303"/>
      <c r="E42" s="303"/>
      <c r="F42" s="303"/>
      <c r="G42" s="25">
        <v>33</v>
      </c>
      <c r="H42" s="110">
        <f>H41+H40+H39+H38</f>
        <v>100651</v>
      </c>
      <c r="I42" s="110">
        <f>I41+I40+I39+I38</f>
        <v>10003</v>
      </c>
    </row>
    <row r="43" spans="1:9" ht="24.6" customHeight="1" x14ac:dyDescent="0.2">
      <c r="A43" s="301" t="s">
        <v>355</v>
      </c>
      <c r="B43" s="301"/>
      <c r="C43" s="301"/>
      <c r="D43" s="301"/>
      <c r="E43" s="301"/>
      <c r="F43" s="301"/>
      <c r="G43" s="11">
        <v>34</v>
      </c>
      <c r="H43" s="107">
        <v>-5000000</v>
      </c>
      <c r="I43" s="107">
        <v>-23000000</v>
      </c>
    </row>
    <row r="44" spans="1:9" ht="12.75" customHeight="1" x14ac:dyDescent="0.2">
      <c r="A44" s="301" t="s">
        <v>356</v>
      </c>
      <c r="B44" s="301"/>
      <c r="C44" s="301"/>
      <c r="D44" s="301"/>
      <c r="E44" s="301"/>
      <c r="F44" s="301"/>
      <c r="G44" s="11">
        <v>35</v>
      </c>
      <c r="H44" s="107">
        <v>0</v>
      </c>
      <c r="I44" s="107">
        <v>-263</v>
      </c>
    </row>
    <row r="45" spans="1:9" ht="12.75" customHeight="1" x14ac:dyDescent="0.2">
      <c r="A45" s="301" t="s">
        <v>357</v>
      </c>
      <c r="B45" s="301"/>
      <c r="C45" s="301"/>
      <c r="D45" s="301"/>
      <c r="E45" s="301"/>
      <c r="F45" s="301"/>
      <c r="G45" s="11">
        <v>36</v>
      </c>
      <c r="H45" s="107">
        <v>-23630</v>
      </c>
      <c r="I45" s="107">
        <v>-77357</v>
      </c>
    </row>
    <row r="46" spans="1:9" ht="21" customHeight="1" x14ac:dyDescent="0.2">
      <c r="A46" s="301" t="s">
        <v>358</v>
      </c>
      <c r="B46" s="301"/>
      <c r="C46" s="301"/>
      <c r="D46" s="301"/>
      <c r="E46" s="301"/>
      <c r="F46" s="301"/>
      <c r="G46" s="11">
        <v>37</v>
      </c>
      <c r="H46" s="107">
        <v>0</v>
      </c>
      <c r="I46" s="107">
        <v>0</v>
      </c>
    </row>
    <row r="47" spans="1:9" ht="12.75" customHeight="1" x14ac:dyDescent="0.2">
      <c r="A47" s="301" t="s">
        <v>359</v>
      </c>
      <c r="B47" s="301"/>
      <c r="C47" s="301"/>
      <c r="D47" s="301"/>
      <c r="E47" s="301"/>
      <c r="F47" s="301"/>
      <c r="G47" s="11">
        <v>38</v>
      </c>
      <c r="H47" s="107">
        <v>-4171196</v>
      </c>
      <c r="I47" s="107">
        <v>-8895658</v>
      </c>
    </row>
    <row r="48" spans="1:9" ht="22.9" customHeight="1" x14ac:dyDescent="0.2">
      <c r="A48" s="303" t="s">
        <v>360</v>
      </c>
      <c r="B48" s="303"/>
      <c r="C48" s="303"/>
      <c r="D48" s="303"/>
      <c r="E48" s="303"/>
      <c r="F48" s="303"/>
      <c r="G48" s="25">
        <v>39</v>
      </c>
      <c r="H48" s="110">
        <f>H47+H46+H45+H44+H43</f>
        <v>-9194826</v>
      </c>
      <c r="I48" s="110">
        <f>I47+I46+I45+I44+I43</f>
        <v>-31973278</v>
      </c>
    </row>
    <row r="49" spans="1:9" ht="25.9" customHeight="1" x14ac:dyDescent="0.2">
      <c r="A49" s="314" t="s">
        <v>361</v>
      </c>
      <c r="B49" s="314"/>
      <c r="C49" s="314"/>
      <c r="D49" s="314"/>
      <c r="E49" s="314"/>
      <c r="F49" s="314"/>
      <c r="G49" s="25">
        <v>40</v>
      </c>
      <c r="H49" s="110">
        <f>H48+H42</f>
        <v>-9094175</v>
      </c>
      <c r="I49" s="110">
        <f>I48+I42</f>
        <v>-31963275</v>
      </c>
    </row>
    <row r="50" spans="1:9" ht="12.75" customHeight="1" x14ac:dyDescent="0.2">
      <c r="A50" s="302" t="s">
        <v>362</v>
      </c>
      <c r="B50" s="302"/>
      <c r="C50" s="302"/>
      <c r="D50" s="302"/>
      <c r="E50" s="302"/>
      <c r="F50" s="302"/>
      <c r="G50" s="11">
        <v>41</v>
      </c>
      <c r="H50" s="107">
        <v>-10202</v>
      </c>
      <c r="I50" s="107">
        <v>-9718</v>
      </c>
    </row>
    <row r="51" spans="1:9" ht="25.9" customHeight="1" x14ac:dyDescent="0.2">
      <c r="A51" s="314" t="s">
        <v>363</v>
      </c>
      <c r="B51" s="314"/>
      <c r="C51" s="314"/>
      <c r="D51" s="314"/>
      <c r="E51" s="314"/>
      <c r="F51" s="314"/>
      <c r="G51" s="25">
        <v>42</v>
      </c>
      <c r="H51" s="110">
        <f>H21+H36+H49+H50</f>
        <v>37305609</v>
      </c>
      <c r="I51" s="110">
        <f>I21+I36+I49+I50</f>
        <v>3025048</v>
      </c>
    </row>
    <row r="52" spans="1:9" ht="12.75" customHeight="1" x14ac:dyDescent="0.2">
      <c r="A52" s="315" t="s">
        <v>319</v>
      </c>
      <c r="B52" s="315"/>
      <c r="C52" s="315"/>
      <c r="D52" s="315"/>
      <c r="E52" s="315"/>
      <c r="F52" s="315"/>
      <c r="G52" s="11">
        <v>43</v>
      </c>
      <c r="H52" s="107">
        <v>7293613</v>
      </c>
      <c r="I52" s="107">
        <v>20907996</v>
      </c>
    </row>
    <row r="53" spans="1:9" ht="31.9" customHeight="1" x14ac:dyDescent="0.2">
      <c r="A53" s="313" t="s">
        <v>364</v>
      </c>
      <c r="B53" s="313"/>
      <c r="C53" s="313"/>
      <c r="D53" s="313"/>
      <c r="E53" s="313"/>
      <c r="F53" s="313"/>
      <c r="G53" s="27">
        <v>44</v>
      </c>
      <c r="H53" s="112">
        <f>H52+H51</f>
        <v>44599222</v>
      </c>
      <c r="I53" s="112">
        <f>I52+I51</f>
        <v>23933044</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B5" zoomScale="80" zoomScaleNormal="100" zoomScaleSheetLayoutView="80" workbookViewId="0">
      <selection activeCell="AA62" sqref="AA62"/>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316" t="s">
        <v>365</v>
      </c>
      <c r="B1" s="317"/>
      <c r="C1" s="317"/>
      <c r="D1" s="317"/>
      <c r="E1" s="317"/>
      <c r="F1" s="317"/>
      <c r="G1" s="317"/>
      <c r="H1" s="317"/>
      <c r="I1" s="317"/>
      <c r="J1" s="317"/>
      <c r="K1" s="14"/>
    </row>
    <row r="2" spans="1:26" ht="15.75" x14ac:dyDescent="0.2">
      <c r="A2" s="2"/>
      <c r="B2" s="3"/>
      <c r="C2" s="318" t="s">
        <v>366</v>
      </c>
      <c r="D2" s="318"/>
      <c r="E2" s="5">
        <v>46023</v>
      </c>
      <c r="F2" s="4" t="s">
        <v>3</v>
      </c>
      <c r="G2" s="5">
        <v>46112</v>
      </c>
      <c r="H2" s="15"/>
      <c r="I2" s="15"/>
      <c r="J2" s="15"/>
      <c r="K2" s="14"/>
      <c r="Y2" s="16" t="s">
        <v>161</v>
      </c>
    </row>
    <row r="3" spans="1:26" ht="13.5" customHeight="1" x14ac:dyDescent="0.2">
      <c r="A3" s="321" t="s">
        <v>44</v>
      </c>
      <c r="B3" s="322"/>
      <c r="C3" s="322"/>
      <c r="D3" s="322"/>
      <c r="E3" s="322"/>
      <c r="F3" s="322"/>
      <c r="G3" s="321" t="s">
        <v>367</v>
      </c>
      <c r="H3" s="324" t="s">
        <v>368</v>
      </c>
      <c r="I3" s="324"/>
      <c r="J3" s="324"/>
      <c r="K3" s="324"/>
      <c r="L3" s="324"/>
      <c r="M3" s="324"/>
      <c r="N3" s="324"/>
      <c r="O3" s="324"/>
      <c r="P3" s="324"/>
      <c r="Q3" s="324"/>
      <c r="R3" s="324"/>
      <c r="S3" s="324"/>
      <c r="T3" s="324"/>
      <c r="U3" s="324"/>
      <c r="V3" s="324"/>
      <c r="W3" s="324"/>
      <c r="X3" s="324"/>
      <c r="Y3" s="324" t="s">
        <v>369</v>
      </c>
      <c r="Z3" s="324" t="s">
        <v>370</v>
      </c>
    </row>
    <row r="4" spans="1:26" ht="90" x14ac:dyDescent="0.2">
      <c r="A4" s="322"/>
      <c r="B4" s="322"/>
      <c r="C4" s="322"/>
      <c r="D4" s="322"/>
      <c r="E4" s="322"/>
      <c r="F4" s="322"/>
      <c r="G4" s="323"/>
      <c r="H4" s="113" t="s">
        <v>371</v>
      </c>
      <c r="I4" s="113" t="s">
        <v>372</v>
      </c>
      <c r="J4" s="113" t="s">
        <v>373</v>
      </c>
      <c r="K4" s="113" t="s">
        <v>374</v>
      </c>
      <c r="L4" s="113" t="s">
        <v>375</v>
      </c>
      <c r="M4" s="113" t="s">
        <v>376</v>
      </c>
      <c r="N4" s="113" t="s">
        <v>377</v>
      </c>
      <c r="O4" s="113" t="s">
        <v>378</v>
      </c>
      <c r="P4" s="114" t="s">
        <v>379</v>
      </c>
      <c r="Q4" s="113" t="s">
        <v>380</v>
      </c>
      <c r="R4" s="113" t="s">
        <v>381</v>
      </c>
      <c r="S4" s="114" t="s">
        <v>382</v>
      </c>
      <c r="T4" s="114" t="s">
        <v>383</v>
      </c>
      <c r="U4" s="114" t="s">
        <v>384</v>
      </c>
      <c r="V4" s="113" t="s">
        <v>385</v>
      </c>
      <c r="W4" s="113" t="s">
        <v>386</v>
      </c>
      <c r="X4" s="113" t="s">
        <v>387</v>
      </c>
      <c r="Y4" s="325"/>
      <c r="Z4" s="325"/>
    </row>
    <row r="5" spans="1:26" ht="22.5" x14ac:dyDescent="0.2">
      <c r="A5" s="326">
        <v>1</v>
      </c>
      <c r="B5" s="326"/>
      <c r="C5" s="326"/>
      <c r="D5" s="326"/>
      <c r="E5" s="326"/>
      <c r="F5" s="326"/>
      <c r="G5" s="115">
        <v>2</v>
      </c>
      <c r="H5" s="113" t="s">
        <v>266</v>
      </c>
      <c r="I5" s="116" t="s">
        <v>267</v>
      </c>
      <c r="J5" s="113" t="s">
        <v>388</v>
      </c>
      <c r="K5" s="116" t="s">
        <v>389</v>
      </c>
      <c r="L5" s="113" t="s">
        <v>390</v>
      </c>
      <c r="M5" s="116" t="s">
        <v>391</v>
      </c>
      <c r="N5" s="113" t="s">
        <v>392</v>
      </c>
      <c r="O5" s="116" t="s">
        <v>393</v>
      </c>
      <c r="P5" s="113" t="s">
        <v>394</v>
      </c>
      <c r="Q5" s="116" t="s">
        <v>395</v>
      </c>
      <c r="R5" s="113" t="s">
        <v>396</v>
      </c>
      <c r="S5" s="113" t="s">
        <v>397</v>
      </c>
      <c r="T5" s="113" t="s">
        <v>398</v>
      </c>
      <c r="U5" s="113">
        <v>16</v>
      </c>
      <c r="V5" s="113">
        <v>17</v>
      </c>
      <c r="W5" s="113">
        <v>18</v>
      </c>
      <c r="X5" s="113" t="s">
        <v>399</v>
      </c>
      <c r="Y5" s="113">
        <v>20</v>
      </c>
      <c r="Z5" s="116" t="s">
        <v>400</v>
      </c>
    </row>
    <row r="6" spans="1:26" x14ac:dyDescent="0.2">
      <c r="A6" s="327" t="s">
        <v>401</v>
      </c>
      <c r="B6" s="327"/>
      <c r="C6" s="327"/>
      <c r="D6" s="327"/>
      <c r="E6" s="327"/>
      <c r="F6" s="327"/>
      <c r="G6" s="327"/>
      <c r="H6" s="327"/>
      <c r="I6" s="327"/>
      <c r="J6" s="327"/>
      <c r="K6" s="327"/>
      <c r="L6" s="327"/>
      <c r="M6" s="327"/>
      <c r="N6" s="328"/>
      <c r="O6" s="328"/>
      <c r="P6" s="328"/>
      <c r="Q6" s="328"/>
      <c r="R6" s="328"/>
      <c r="S6" s="328"/>
      <c r="T6" s="328"/>
      <c r="U6" s="328"/>
      <c r="V6" s="328"/>
      <c r="W6" s="328"/>
      <c r="X6" s="328"/>
      <c r="Y6" s="328"/>
      <c r="Z6" s="329"/>
    </row>
    <row r="7" spans="1:26" x14ac:dyDescent="0.2">
      <c r="A7" s="330" t="s">
        <v>402</v>
      </c>
      <c r="B7" s="330"/>
      <c r="C7" s="330"/>
      <c r="D7" s="330"/>
      <c r="E7" s="330"/>
      <c r="F7" s="330"/>
      <c r="G7" s="117">
        <v>1</v>
      </c>
      <c r="H7" s="120">
        <v>159471378</v>
      </c>
      <c r="I7" s="120">
        <v>1073176</v>
      </c>
      <c r="J7" s="120">
        <v>9325953</v>
      </c>
      <c r="K7" s="120">
        <v>5998550</v>
      </c>
      <c r="L7" s="120">
        <v>1998550</v>
      </c>
      <c r="M7" s="120">
        <v>34899714</v>
      </c>
      <c r="N7" s="120">
        <v>20448366</v>
      </c>
      <c r="O7" s="120">
        <v>0</v>
      </c>
      <c r="P7" s="120">
        <v>0</v>
      </c>
      <c r="Q7" s="120">
        <v>0</v>
      </c>
      <c r="R7" s="120">
        <v>0</v>
      </c>
      <c r="S7" s="120">
        <v>0</v>
      </c>
      <c r="T7" s="120">
        <v>0</v>
      </c>
      <c r="U7" s="120">
        <v>0</v>
      </c>
      <c r="V7" s="120">
        <v>6441028</v>
      </c>
      <c r="W7" s="120">
        <v>31453933</v>
      </c>
      <c r="X7" s="122">
        <f>H7+I7+J7+K7-L7+M7+N7+O7+P7+Q7+R7+V7+W7+S7+T7+U7</f>
        <v>267113548</v>
      </c>
      <c r="Y7" s="120">
        <v>0</v>
      </c>
      <c r="Z7" s="122">
        <f>X7+Y7</f>
        <v>267113548</v>
      </c>
    </row>
    <row r="8" spans="1:26" x14ac:dyDescent="0.2">
      <c r="A8" s="319" t="s">
        <v>403</v>
      </c>
      <c r="B8" s="319"/>
      <c r="C8" s="319"/>
      <c r="D8" s="319"/>
      <c r="E8" s="319"/>
      <c r="F8" s="319"/>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319" t="s">
        <v>404</v>
      </c>
      <c r="B9" s="319"/>
      <c r="C9" s="319"/>
      <c r="D9" s="319"/>
      <c r="E9" s="319"/>
      <c r="F9" s="319"/>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320" t="s">
        <v>405</v>
      </c>
      <c r="B10" s="320"/>
      <c r="C10" s="320"/>
      <c r="D10" s="320"/>
      <c r="E10" s="320"/>
      <c r="F10" s="320"/>
      <c r="G10" s="118">
        <v>4</v>
      </c>
      <c r="H10" s="122">
        <f>H7+H8+H9</f>
        <v>159471378</v>
      </c>
      <c r="I10" s="122">
        <f t="shared" ref="I10:Z10" si="2">I7+I8+I9</f>
        <v>1073176</v>
      </c>
      <c r="J10" s="122">
        <f t="shared" si="2"/>
        <v>9325953</v>
      </c>
      <c r="K10" s="122">
        <f>K7+K8+K9</f>
        <v>5998550</v>
      </c>
      <c r="L10" s="122">
        <f t="shared" si="2"/>
        <v>1998550</v>
      </c>
      <c r="M10" s="122">
        <f t="shared" si="2"/>
        <v>34899714</v>
      </c>
      <c r="N10" s="122">
        <f t="shared" si="2"/>
        <v>20448366</v>
      </c>
      <c r="O10" s="122">
        <f t="shared" si="2"/>
        <v>0</v>
      </c>
      <c r="P10" s="122">
        <f t="shared" si="2"/>
        <v>0</v>
      </c>
      <c r="Q10" s="122">
        <f t="shared" si="2"/>
        <v>0</v>
      </c>
      <c r="R10" s="122">
        <f t="shared" si="2"/>
        <v>0</v>
      </c>
      <c r="S10" s="122">
        <f t="shared" si="2"/>
        <v>0</v>
      </c>
      <c r="T10" s="122">
        <f>T7+T8+T9</f>
        <v>0</v>
      </c>
      <c r="U10" s="122">
        <f>U7+U8+U9</f>
        <v>0</v>
      </c>
      <c r="V10" s="122">
        <f>V7+V8+V9</f>
        <v>6441028</v>
      </c>
      <c r="W10" s="122">
        <f>W7+W8+W9</f>
        <v>31453933</v>
      </c>
      <c r="X10" s="122">
        <f>X7+X8+X9</f>
        <v>267113548</v>
      </c>
      <c r="Y10" s="122">
        <f t="shared" si="2"/>
        <v>0</v>
      </c>
      <c r="Z10" s="122">
        <f t="shared" si="2"/>
        <v>267113548</v>
      </c>
    </row>
    <row r="11" spans="1:26" x14ac:dyDescent="0.2">
      <c r="A11" s="319" t="s">
        <v>406</v>
      </c>
      <c r="B11" s="319"/>
      <c r="C11" s="319"/>
      <c r="D11" s="319"/>
      <c r="E11" s="319"/>
      <c r="F11" s="319"/>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80142080</v>
      </c>
      <c r="X11" s="122">
        <f>H11+I11+J11+K11-L11+M11+N11+O11+P11+Q11+R11+V11+W11+S11+T11+U11</f>
        <v>80142080</v>
      </c>
      <c r="Y11" s="120">
        <v>0</v>
      </c>
      <c r="Z11" s="122">
        <f t="shared" ref="Z11:Z29" si="3">X11+Y11</f>
        <v>80142080</v>
      </c>
    </row>
    <row r="12" spans="1:26" x14ac:dyDescent="0.2">
      <c r="A12" s="319" t="s">
        <v>407</v>
      </c>
      <c r="B12" s="319"/>
      <c r="C12" s="319"/>
      <c r="D12" s="319"/>
      <c r="E12" s="319"/>
      <c r="F12" s="319"/>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319" t="s">
        <v>408</v>
      </c>
      <c r="B13" s="319"/>
      <c r="C13" s="319"/>
      <c r="D13" s="319"/>
      <c r="E13" s="319"/>
      <c r="F13" s="319"/>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319" t="s">
        <v>409</v>
      </c>
      <c r="B14" s="319"/>
      <c r="C14" s="319"/>
      <c r="D14" s="319"/>
      <c r="E14" s="319"/>
      <c r="F14" s="319"/>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319" t="s">
        <v>410</v>
      </c>
      <c r="B15" s="319"/>
      <c r="C15" s="319"/>
      <c r="D15" s="319"/>
      <c r="E15" s="319"/>
      <c r="F15" s="319"/>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319" t="s">
        <v>411</v>
      </c>
      <c r="B16" s="319"/>
      <c r="C16" s="319"/>
      <c r="D16" s="319"/>
      <c r="E16" s="319"/>
      <c r="F16" s="319"/>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319" t="s">
        <v>412</v>
      </c>
      <c r="B17" s="319"/>
      <c r="C17" s="319"/>
      <c r="D17" s="319"/>
      <c r="E17" s="319"/>
      <c r="F17" s="319"/>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319" t="s">
        <v>413</v>
      </c>
      <c r="B18" s="319"/>
      <c r="C18" s="319"/>
      <c r="D18" s="319"/>
      <c r="E18" s="319"/>
      <c r="F18" s="319"/>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319" t="s">
        <v>414</v>
      </c>
      <c r="B19" s="319"/>
      <c r="C19" s="319"/>
      <c r="D19" s="319"/>
      <c r="E19" s="319"/>
      <c r="F19" s="319"/>
      <c r="G19" s="117">
        <v>13</v>
      </c>
      <c r="H19" s="120">
        <v>0</v>
      </c>
      <c r="I19" s="120">
        <v>1101609</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1101609</v>
      </c>
      <c r="Y19" s="120">
        <v>0</v>
      </c>
      <c r="Z19" s="122">
        <f t="shared" si="3"/>
        <v>1101609</v>
      </c>
    </row>
    <row r="20" spans="1:26" x14ac:dyDescent="0.2">
      <c r="A20" s="319" t="s">
        <v>415</v>
      </c>
      <c r="B20" s="319"/>
      <c r="C20" s="319"/>
      <c r="D20" s="319"/>
      <c r="E20" s="319"/>
      <c r="F20" s="319"/>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319" t="s">
        <v>416</v>
      </c>
      <c r="B21" s="319"/>
      <c r="C21" s="319"/>
      <c r="D21" s="319"/>
      <c r="E21" s="319"/>
      <c r="F21" s="319"/>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319" t="s">
        <v>417</v>
      </c>
      <c r="B22" s="319"/>
      <c r="C22" s="319"/>
      <c r="D22" s="319"/>
      <c r="E22" s="319"/>
      <c r="F22" s="319"/>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319" t="s">
        <v>418</v>
      </c>
      <c r="B23" s="319"/>
      <c r="C23" s="319"/>
      <c r="D23" s="319"/>
      <c r="E23" s="319"/>
      <c r="F23" s="319"/>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319" t="s">
        <v>419</v>
      </c>
      <c r="B24" s="319"/>
      <c r="C24" s="319"/>
      <c r="D24" s="319"/>
      <c r="E24" s="319"/>
      <c r="F24" s="319"/>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319" t="s">
        <v>420</v>
      </c>
      <c r="B25" s="319"/>
      <c r="C25" s="319"/>
      <c r="D25" s="319"/>
      <c r="E25" s="319"/>
      <c r="F25" s="319"/>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319" t="s">
        <v>421</v>
      </c>
      <c r="B26" s="319"/>
      <c r="C26" s="319"/>
      <c r="D26" s="319"/>
      <c r="E26" s="319"/>
      <c r="F26" s="319"/>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-7641705</v>
      </c>
      <c r="X26" s="122">
        <f t="shared" si="4"/>
        <v>-7641705</v>
      </c>
      <c r="Y26" s="120">
        <v>0</v>
      </c>
      <c r="Z26" s="122">
        <f t="shared" si="3"/>
        <v>-7641705</v>
      </c>
    </row>
    <row r="27" spans="1:26" ht="12.75" customHeight="1" x14ac:dyDescent="0.2">
      <c r="A27" s="319" t="s">
        <v>422</v>
      </c>
      <c r="B27" s="319"/>
      <c r="C27" s="319"/>
      <c r="D27" s="319"/>
      <c r="E27" s="319"/>
      <c r="F27" s="319"/>
      <c r="G27" s="117">
        <v>21</v>
      </c>
      <c r="H27" s="120">
        <v>0</v>
      </c>
      <c r="I27" s="120">
        <v>0</v>
      </c>
      <c r="J27" s="120">
        <v>0</v>
      </c>
      <c r="K27" s="120">
        <v>-126835</v>
      </c>
      <c r="L27" s="120">
        <v>-126835</v>
      </c>
      <c r="M27" s="120">
        <v>0</v>
      </c>
      <c r="N27" s="120">
        <v>0</v>
      </c>
      <c r="O27" s="120">
        <v>0</v>
      </c>
      <c r="P27" s="120">
        <v>0</v>
      </c>
      <c r="Q27" s="120">
        <v>0</v>
      </c>
      <c r="R27" s="120">
        <v>0</v>
      </c>
      <c r="S27" s="120">
        <v>0</v>
      </c>
      <c r="T27" s="120">
        <v>0</v>
      </c>
      <c r="U27" s="120">
        <v>0</v>
      </c>
      <c r="V27" s="120">
        <v>857948</v>
      </c>
      <c r="W27" s="120">
        <v>0</v>
      </c>
      <c r="X27" s="122">
        <f t="shared" si="4"/>
        <v>857948</v>
      </c>
      <c r="Y27" s="120">
        <v>0</v>
      </c>
      <c r="Z27" s="122">
        <f t="shared" si="3"/>
        <v>857948</v>
      </c>
    </row>
    <row r="28" spans="1:26" ht="12.75" customHeight="1" x14ac:dyDescent="0.2">
      <c r="A28" s="319" t="s">
        <v>423</v>
      </c>
      <c r="B28" s="319"/>
      <c r="C28" s="319"/>
      <c r="D28" s="319"/>
      <c r="E28" s="319"/>
      <c r="F28" s="319"/>
      <c r="G28" s="117">
        <v>22</v>
      </c>
      <c r="H28" s="120">
        <v>0</v>
      </c>
      <c r="I28" s="120">
        <v>0</v>
      </c>
      <c r="J28" s="120">
        <v>0</v>
      </c>
      <c r="K28" s="120">
        <v>0</v>
      </c>
      <c r="L28" s="120">
        <v>0</v>
      </c>
      <c r="M28" s="120">
        <v>0</v>
      </c>
      <c r="N28" s="120">
        <v>1572697</v>
      </c>
      <c r="O28" s="120">
        <v>0</v>
      </c>
      <c r="P28" s="120">
        <v>0</v>
      </c>
      <c r="Q28" s="120">
        <v>0</v>
      </c>
      <c r="R28" s="120">
        <v>0</v>
      </c>
      <c r="S28" s="120">
        <v>0</v>
      </c>
      <c r="T28" s="120">
        <v>0</v>
      </c>
      <c r="U28" s="120">
        <v>0</v>
      </c>
      <c r="V28" s="120">
        <v>22239531</v>
      </c>
      <c r="W28" s="120">
        <v>-23812228</v>
      </c>
      <c r="X28" s="122">
        <f t="shared" si="4"/>
        <v>0</v>
      </c>
      <c r="Y28" s="120">
        <v>0</v>
      </c>
      <c r="Z28" s="122">
        <f t="shared" si="3"/>
        <v>0</v>
      </c>
    </row>
    <row r="29" spans="1:26" ht="12.75" customHeight="1" x14ac:dyDescent="0.2">
      <c r="A29" s="319" t="s">
        <v>424</v>
      </c>
      <c r="B29" s="319"/>
      <c r="C29" s="319"/>
      <c r="D29" s="319"/>
      <c r="E29" s="319"/>
      <c r="F29" s="319"/>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320" t="s">
        <v>425</v>
      </c>
      <c r="B30" s="320"/>
      <c r="C30" s="320"/>
      <c r="D30" s="320"/>
      <c r="E30" s="320"/>
      <c r="F30" s="320"/>
      <c r="G30" s="118">
        <v>24</v>
      </c>
      <c r="H30" s="122">
        <f>SUM(H10:H29)</f>
        <v>159471378</v>
      </c>
      <c r="I30" s="122">
        <f t="shared" ref="I30:Z30" si="5">SUM(I10:I29)</f>
        <v>2174785</v>
      </c>
      <c r="J30" s="122">
        <f t="shared" si="5"/>
        <v>9325953</v>
      </c>
      <c r="K30" s="122">
        <f t="shared" si="5"/>
        <v>5871715</v>
      </c>
      <c r="L30" s="122">
        <f t="shared" si="5"/>
        <v>1871715</v>
      </c>
      <c r="M30" s="122">
        <f t="shared" si="5"/>
        <v>34899714</v>
      </c>
      <c r="N30" s="122">
        <f t="shared" si="5"/>
        <v>22021063</v>
      </c>
      <c r="O30" s="122">
        <f t="shared" si="5"/>
        <v>0</v>
      </c>
      <c r="P30" s="122">
        <f t="shared" si="5"/>
        <v>0</v>
      </c>
      <c r="Q30" s="122">
        <f t="shared" si="5"/>
        <v>0</v>
      </c>
      <c r="R30" s="122">
        <f t="shared" si="5"/>
        <v>0</v>
      </c>
      <c r="S30" s="122">
        <f t="shared" si="5"/>
        <v>0</v>
      </c>
      <c r="T30" s="122">
        <f t="shared" si="5"/>
        <v>0</v>
      </c>
      <c r="U30" s="122">
        <f t="shared" si="5"/>
        <v>0</v>
      </c>
      <c r="V30" s="122">
        <f t="shared" si="5"/>
        <v>29538507</v>
      </c>
      <c r="W30" s="122">
        <f t="shared" si="5"/>
        <v>80142080</v>
      </c>
      <c r="X30" s="122">
        <f>SUM(X10:X29)</f>
        <v>341573480</v>
      </c>
      <c r="Y30" s="122">
        <f t="shared" si="5"/>
        <v>0</v>
      </c>
      <c r="Z30" s="122">
        <f t="shared" si="5"/>
        <v>341573480</v>
      </c>
    </row>
    <row r="31" spans="1:26" x14ac:dyDescent="0.2">
      <c r="A31" s="327" t="s">
        <v>426</v>
      </c>
      <c r="B31" s="329"/>
      <c r="C31" s="329"/>
      <c r="D31" s="329"/>
      <c r="E31" s="329"/>
      <c r="F31" s="329"/>
      <c r="G31" s="329"/>
      <c r="H31" s="329"/>
      <c r="I31" s="329"/>
      <c r="J31" s="329"/>
      <c r="K31" s="329"/>
      <c r="L31" s="329"/>
      <c r="M31" s="329"/>
      <c r="N31" s="329"/>
      <c r="O31" s="329"/>
      <c r="P31" s="329"/>
      <c r="Q31" s="329"/>
      <c r="R31" s="329"/>
      <c r="S31" s="329"/>
      <c r="T31" s="329"/>
      <c r="U31" s="329"/>
      <c r="V31" s="329"/>
      <c r="W31" s="329"/>
      <c r="X31" s="329"/>
      <c r="Y31" s="329"/>
      <c r="Z31" s="329"/>
    </row>
    <row r="32" spans="1:26" ht="36.75" customHeight="1" x14ac:dyDescent="0.2">
      <c r="A32" s="331" t="s">
        <v>427</v>
      </c>
      <c r="B32" s="331"/>
      <c r="C32" s="331"/>
      <c r="D32" s="331"/>
      <c r="E32" s="331"/>
      <c r="F32" s="331"/>
      <c r="G32" s="118">
        <v>25</v>
      </c>
      <c r="H32" s="122">
        <f>SUM(H12:H20)</f>
        <v>0</v>
      </c>
      <c r="I32" s="122">
        <f t="shared" ref="I32:Z32" si="6">SUM(I12:I20)</f>
        <v>1101609</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1101609</v>
      </c>
      <c r="Y32" s="122">
        <f t="shared" si="6"/>
        <v>0</v>
      </c>
      <c r="Z32" s="122">
        <f t="shared" si="6"/>
        <v>1101609</v>
      </c>
    </row>
    <row r="33" spans="1:26" ht="31.5" customHeight="1" x14ac:dyDescent="0.2">
      <c r="A33" s="331" t="s">
        <v>428</v>
      </c>
      <c r="B33" s="331"/>
      <c r="C33" s="331"/>
      <c r="D33" s="331"/>
      <c r="E33" s="331"/>
      <c r="F33" s="331"/>
      <c r="G33" s="118">
        <v>26</v>
      </c>
      <c r="H33" s="122">
        <f>H11+H32</f>
        <v>0</v>
      </c>
      <c r="I33" s="122">
        <f t="shared" ref="I33:Z33" si="9">I11+I32</f>
        <v>1101609</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80142080</v>
      </c>
      <c r="X33" s="122">
        <f>X11+X32</f>
        <v>81243689</v>
      </c>
      <c r="Y33" s="122">
        <f t="shared" si="9"/>
        <v>0</v>
      </c>
      <c r="Z33" s="122">
        <f t="shared" si="9"/>
        <v>81243689</v>
      </c>
    </row>
    <row r="34" spans="1:26" ht="30.75" customHeight="1" x14ac:dyDescent="0.2">
      <c r="A34" s="331" t="s">
        <v>429</v>
      </c>
      <c r="B34" s="331"/>
      <c r="C34" s="331"/>
      <c r="D34" s="331"/>
      <c r="E34" s="331"/>
      <c r="F34" s="331"/>
      <c r="G34" s="118">
        <v>27</v>
      </c>
      <c r="H34" s="122">
        <f>SUM(H21:H29)</f>
        <v>0</v>
      </c>
      <c r="I34" s="122">
        <f t="shared" ref="I34:Z34" si="12">SUM(I21:I29)</f>
        <v>0</v>
      </c>
      <c r="J34" s="122">
        <f t="shared" si="12"/>
        <v>0</v>
      </c>
      <c r="K34" s="122">
        <f t="shared" si="12"/>
        <v>-126835</v>
      </c>
      <c r="L34" s="122">
        <f t="shared" si="12"/>
        <v>-126835</v>
      </c>
      <c r="M34" s="122">
        <f t="shared" si="12"/>
        <v>0</v>
      </c>
      <c r="N34" s="122">
        <f t="shared" si="12"/>
        <v>1572697</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23097479</v>
      </c>
      <c r="W34" s="122">
        <f t="shared" si="12"/>
        <v>-31453933</v>
      </c>
      <c r="X34" s="122">
        <f>SUM(X21:X29)</f>
        <v>-6783757</v>
      </c>
      <c r="Y34" s="122">
        <f t="shared" si="12"/>
        <v>0</v>
      </c>
      <c r="Z34" s="122">
        <f t="shared" si="12"/>
        <v>-6783757</v>
      </c>
    </row>
    <row r="35" spans="1:26" x14ac:dyDescent="0.2">
      <c r="A35" s="327" t="s">
        <v>164</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c r="Z35" s="323"/>
    </row>
    <row r="36" spans="1:26" ht="12.75" customHeight="1" x14ac:dyDescent="0.2">
      <c r="A36" s="330" t="s">
        <v>430</v>
      </c>
      <c r="B36" s="330"/>
      <c r="C36" s="330"/>
      <c r="D36" s="330"/>
      <c r="E36" s="330"/>
      <c r="F36" s="330"/>
      <c r="G36" s="117">
        <v>28</v>
      </c>
      <c r="H36" s="120">
        <v>159471378</v>
      </c>
      <c r="I36" s="120">
        <v>2174785</v>
      </c>
      <c r="J36" s="120">
        <v>9325953</v>
      </c>
      <c r="K36" s="120">
        <v>5871715</v>
      </c>
      <c r="L36" s="120">
        <v>1871715</v>
      </c>
      <c r="M36" s="120">
        <v>34899714</v>
      </c>
      <c r="N36" s="120">
        <v>22021063</v>
      </c>
      <c r="O36" s="120">
        <v>0</v>
      </c>
      <c r="P36" s="120">
        <v>0</v>
      </c>
      <c r="Q36" s="120">
        <v>0</v>
      </c>
      <c r="R36" s="120">
        <v>0</v>
      </c>
      <c r="S36" s="120">
        <v>0</v>
      </c>
      <c r="T36" s="120">
        <v>0</v>
      </c>
      <c r="U36" s="120">
        <v>0</v>
      </c>
      <c r="V36" s="120">
        <v>29538507</v>
      </c>
      <c r="W36" s="120">
        <v>80142080</v>
      </c>
      <c r="X36" s="121">
        <f>H36+I36+J36+K36-L36+M36+N36+O36+P36+Q36+R36+V36+W36+S36+T36+U36</f>
        <v>341573480</v>
      </c>
      <c r="Y36" s="120">
        <v>0</v>
      </c>
      <c r="Z36" s="121">
        <f t="shared" ref="Z36:Z38" si="15">X36+Y36</f>
        <v>341573480</v>
      </c>
    </row>
    <row r="37" spans="1:26" ht="12.75" customHeight="1" x14ac:dyDescent="0.2">
      <c r="A37" s="319" t="s">
        <v>403</v>
      </c>
      <c r="B37" s="319"/>
      <c r="C37" s="319"/>
      <c r="D37" s="319"/>
      <c r="E37" s="319"/>
      <c r="F37" s="319"/>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319" t="s">
        <v>404</v>
      </c>
      <c r="B38" s="319"/>
      <c r="C38" s="319"/>
      <c r="D38" s="319"/>
      <c r="E38" s="319"/>
      <c r="F38" s="319"/>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320" t="s">
        <v>431</v>
      </c>
      <c r="B39" s="320"/>
      <c r="C39" s="320"/>
      <c r="D39" s="320"/>
      <c r="E39" s="320"/>
      <c r="F39" s="320"/>
      <c r="G39" s="118">
        <v>31</v>
      </c>
      <c r="H39" s="122">
        <f>H36+H37+H38</f>
        <v>159471378</v>
      </c>
      <c r="I39" s="122">
        <f t="shared" ref="I39:Z39" si="17">I36+I37+I38</f>
        <v>2174785</v>
      </c>
      <c r="J39" s="122">
        <f t="shared" si="17"/>
        <v>9325953</v>
      </c>
      <c r="K39" s="122">
        <f t="shared" si="17"/>
        <v>5871715</v>
      </c>
      <c r="L39" s="122">
        <f t="shared" si="17"/>
        <v>1871715</v>
      </c>
      <c r="M39" s="122">
        <f t="shared" si="17"/>
        <v>34899714</v>
      </c>
      <c r="N39" s="122">
        <f t="shared" si="17"/>
        <v>22021063</v>
      </c>
      <c r="O39" s="122">
        <f t="shared" si="17"/>
        <v>0</v>
      </c>
      <c r="P39" s="122">
        <f t="shared" si="17"/>
        <v>0</v>
      </c>
      <c r="Q39" s="122">
        <f t="shared" si="17"/>
        <v>0</v>
      </c>
      <c r="R39" s="122">
        <f t="shared" si="17"/>
        <v>0</v>
      </c>
      <c r="S39" s="122">
        <f t="shared" si="17"/>
        <v>0</v>
      </c>
      <c r="T39" s="122">
        <f t="shared" si="17"/>
        <v>0</v>
      </c>
      <c r="U39" s="122">
        <f t="shared" si="17"/>
        <v>0</v>
      </c>
      <c r="V39" s="122">
        <f t="shared" si="17"/>
        <v>29538507</v>
      </c>
      <c r="W39" s="122">
        <f t="shared" si="17"/>
        <v>80142080</v>
      </c>
      <c r="X39" s="122">
        <f>X36+X37+X38</f>
        <v>341573480</v>
      </c>
      <c r="Y39" s="122">
        <f t="shared" si="17"/>
        <v>0</v>
      </c>
      <c r="Z39" s="122">
        <f t="shared" si="17"/>
        <v>341573480</v>
      </c>
    </row>
    <row r="40" spans="1:26" ht="12.75" customHeight="1" x14ac:dyDescent="0.2">
      <c r="A40" s="319" t="s">
        <v>406</v>
      </c>
      <c r="B40" s="319"/>
      <c r="C40" s="319"/>
      <c r="D40" s="319"/>
      <c r="E40" s="319"/>
      <c r="F40" s="319"/>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36541434</v>
      </c>
      <c r="X40" s="121">
        <f>H40+I40+J40+K40-L40+M40+N40+O40+P40+Q40+R40+V40+W40+S40+T40+U40</f>
        <v>36541434</v>
      </c>
      <c r="Y40" s="120">
        <v>0</v>
      </c>
      <c r="Z40" s="121">
        <f t="shared" ref="Z40:Z58" si="18">X40+Y40</f>
        <v>36541434</v>
      </c>
    </row>
    <row r="41" spans="1:26" ht="12.75" customHeight="1" x14ac:dyDescent="0.2">
      <c r="A41" s="319" t="s">
        <v>407</v>
      </c>
      <c r="B41" s="319"/>
      <c r="C41" s="319"/>
      <c r="D41" s="319"/>
      <c r="E41" s="319"/>
      <c r="F41" s="319"/>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319" t="s">
        <v>408</v>
      </c>
      <c r="B42" s="319"/>
      <c r="C42" s="319"/>
      <c r="D42" s="319"/>
      <c r="E42" s="319"/>
      <c r="F42" s="319"/>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319" t="s">
        <v>409</v>
      </c>
      <c r="B43" s="319"/>
      <c r="C43" s="319"/>
      <c r="D43" s="319"/>
      <c r="E43" s="319"/>
      <c r="F43" s="319"/>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319" t="s">
        <v>410</v>
      </c>
      <c r="B44" s="319"/>
      <c r="C44" s="319"/>
      <c r="D44" s="319"/>
      <c r="E44" s="319"/>
      <c r="F44" s="319"/>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319" t="s">
        <v>411</v>
      </c>
      <c r="B45" s="319"/>
      <c r="C45" s="319"/>
      <c r="D45" s="319"/>
      <c r="E45" s="319"/>
      <c r="F45" s="319"/>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319" t="s">
        <v>412</v>
      </c>
      <c r="B46" s="319"/>
      <c r="C46" s="319"/>
      <c r="D46" s="319"/>
      <c r="E46" s="319"/>
      <c r="F46" s="319"/>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319" t="s">
        <v>413</v>
      </c>
      <c r="B47" s="319"/>
      <c r="C47" s="319"/>
      <c r="D47" s="319"/>
      <c r="E47" s="319"/>
      <c r="F47" s="319"/>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319" t="s">
        <v>414</v>
      </c>
      <c r="B48" s="319"/>
      <c r="C48" s="319"/>
      <c r="D48" s="319"/>
      <c r="E48" s="319"/>
      <c r="F48" s="319"/>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-44528</v>
      </c>
      <c r="W48" s="120">
        <v>0</v>
      </c>
      <c r="X48" s="121">
        <f t="shared" si="19"/>
        <v>-44528</v>
      </c>
      <c r="Y48" s="120">
        <v>0</v>
      </c>
      <c r="Z48" s="121">
        <f t="shared" si="18"/>
        <v>-44528</v>
      </c>
    </row>
    <row r="49" spans="1:26" ht="12.75" customHeight="1" x14ac:dyDescent="0.2">
      <c r="A49" s="319" t="s">
        <v>415</v>
      </c>
      <c r="B49" s="319"/>
      <c r="C49" s="319"/>
      <c r="D49" s="319"/>
      <c r="E49" s="319"/>
      <c r="F49" s="319"/>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319" t="s">
        <v>416</v>
      </c>
      <c r="B50" s="319"/>
      <c r="C50" s="319"/>
      <c r="D50" s="319"/>
      <c r="E50" s="319"/>
      <c r="F50" s="319"/>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319" t="s">
        <v>417</v>
      </c>
      <c r="B51" s="319"/>
      <c r="C51" s="319"/>
      <c r="D51" s="319"/>
      <c r="E51" s="319"/>
      <c r="F51" s="319"/>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319" t="s">
        <v>418</v>
      </c>
      <c r="B52" s="319"/>
      <c r="C52" s="319"/>
      <c r="D52" s="319"/>
      <c r="E52" s="319"/>
      <c r="F52" s="319"/>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319" t="s">
        <v>419</v>
      </c>
      <c r="B53" s="319"/>
      <c r="C53" s="319"/>
      <c r="D53" s="319"/>
      <c r="E53" s="319"/>
      <c r="F53" s="319"/>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319" t="s">
        <v>420</v>
      </c>
      <c r="B54" s="319"/>
      <c r="C54" s="319"/>
      <c r="D54" s="319"/>
      <c r="E54" s="319"/>
      <c r="F54" s="319"/>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319" t="s">
        <v>421</v>
      </c>
      <c r="B55" s="319"/>
      <c r="C55" s="319"/>
      <c r="D55" s="319"/>
      <c r="E55" s="319"/>
      <c r="F55" s="319"/>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319" t="s">
        <v>422</v>
      </c>
      <c r="B56" s="319"/>
      <c r="C56" s="319"/>
      <c r="D56" s="319"/>
      <c r="E56" s="319"/>
      <c r="F56" s="319"/>
      <c r="G56" s="117">
        <v>48</v>
      </c>
      <c r="H56" s="120">
        <v>0</v>
      </c>
      <c r="I56" s="120">
        <v>0</v>
      </c>
      <c r="J56" s="120">
        <v>0</v>
      </c>
      <c r="K56" s="120">
        <v>-16664</v>
      </c>
      <c r="L56" s="120">
        <v>-16664</v>
      </c>
      <c r="M56" s="120">
        <v>0</v>
      </c>
      <c r="N56" s="120">
        <v>0</v>
      </c>
      <c r="O56" s="120">
        <v>0</v>
      </c>
      <c r="P56" s="120">
        <v>0</v>
      </c>
      <c r="Q56" s="120">
        <v>0</v>
      </c>
      <c r="R56" s="120">
        <v>0</v>
      </c>
      <c r="S56" s="120">
        <v>0</v>
      </c>
      <c r="T56" s="120">
        <v>0</v>
      </c>
      <c r="U56" s="120">
        <v>0</v>
      </c>
      <c r="V56" s="120">
        <v>125250</v>
      </c>
      <c r="W56" s="120">
        <v>0</v>
      </c>
      <c r="X56" s="121">
        <f t="shared" si="19"/>
        <v>125250</v>
      </c>
      <c r="Y56" s="120">
        <v>0</v>
      </c>
      <c r="Z56" s="121">
        <f t="shared" si="18"/>
        <v>125250</v>
      </c>
    </row>
    <row r="57" spans="1:26" ht="12.75" customHeight="1" x14ac:dyDescent="0.2">
      <c r="A57" s="319" t="s">
        <v>432</v>
      </c>
      <c r="B57" s="319"/>
      <c r="C57" s="319"/>
      <c r="D57" s="319"/>
      <c r="E57" s="319"/>
      <c r="F57" s="319"/>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80142080</v>
      </c>
      <c r="W57" s="120">
        <v>-80142080</v>
      </c>
      <c r="X57" s="121">
        <f t="shared" si="19"/>
        <v>0</v>
      </c>
      <c r="Y57" s="120">
        <v>0</v>
      </c>
      <c r="Z57" s="121">
        <f t="shared" si="18"/>
        <v>0</v>
      </c>
    </row>
    <row r="58" spans="1:26" ht="12.75" customHeight="1" x14ac:dyDescent="0.2">
      <c r="A58" s="319" t="s">
        <v>424</v>
      </c>
      <c r="B58" s="319"/>
      <c r="C58" s="319"/>
      <c r="D58" s="319"/>
      <c r="E58" s="319"/>
      <c r="F58" s="319"/>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320" t="s">
        <v>433</v>
      </c>
      <c r="B59" s="320"/>
      <c r="C59" s="320"/>
      <c r="D59" s="320"/>
      <c r="E59" s="320"/>
      <c r="F59" s="320"/>
      <c r="G59" s="118">
        <v>51</v>
      </c>
      <c r="H59" s="122">
        <f>SUM(H39:H58)</f>
        <v>159471378</v>
      </c>
      <c r="I59" s="122">
        <f t="shared" ref="I59:Z59" si="20">SUM(I39:I58)</f>
        <v>2174785</v>
      </c>
      <c r="J59" s="122">
        <f t="shared" si="20"/>
        <v>9325953</v>
      </c>
      <c r="K59" s="122">
        <f t="shared" si="20"/>
        <v>5855051</v>
      </c>
      <c r="L59" s="122">
        <f t="shared" si="20"/>
        <v>1855051</v>
      </c>
      <c r="M59" s="122">
        <f t="shared" si="20"/>
        <v>34899714</v>
      </c>
      <c r="N59" s="122">
        <f t="shared" si="20"/>
        <v>22021063</v>
      </c>
      <c r="O59" s="122">
        <f t="shared" si="20"/>
        <v>0</v>
      </c>
      <c r="P59" s="122">
        <f t="shared" si="20"/>
        <v>0</v>
      </c>
      <c r="Q59" s="122">
        <f t="shared" si="20"/>
        <v>0</v>
      </c>
      <c r="R59" s="122">
        <f t="shared" si="20"/>
        <v>0</v>
      </c>
      <c r="S59" s="122">
        <f t="shared" si="20"/>
        <v>0</v>
      </c>
      <c r="T59" s="122">
        <f t="shared" si="20"/>
        <v>0</v>
      </c>
      <c r="U59" s="122">
        <f t="shared" si="20"/>
        <v>0</v>
      </c>
      <c r="V59" s="122">
        <f t="shared" si="20"/>
        <v>109761309</v>
      </c>
      <c r="W59" s="122">
        <f t="shared" si="20"/>
        <v>36541434</v>
      </c>
      <c r="X59" s="122">
        <f>SUM(X39:X58)</f>
        <v>378195636</v>
      </c>
      <c r="Y59" s="122">
        <f t="shared" si="20"/>
        <v>0</v>
      </c>
      <c r="Z59" s="122">
        <f t="shared" si="20"/>
        <v>378195636</v>
      </c>
    </row>
    <row r="60" spans="1:26" x14ac:dyDescent="0.2">
      <c r="A60" s="327" t="s">
        <v>426</v>
      </c>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row>
    <row r="61" spans="1:26" ht="31.5" customHeight="1" x14ac:dyDescent="0.2">
      <c r="A61" s="331" t="s">
        <v>434</v>
      </c>
      <c r="B61" s="331"/>
      <c r="C61" s="331"/>
      <c r="D61" s="331"/>
      <c r="E61" s="331"/>
      <c r="F61" s="331"/>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-44528</v>
      </c>
      <c r="W61" s="121">
        <f t="shared" si="21"/>
        <v>0</v>
      </c>
      <c r="X61" s="121">
        <f>SUM(X41:X49)</f>
        <v>-44528</v>
      </c>
      <c r="Y61" s="121">
        <f t="shared" si="21"/>
        <v>0</v>
      </c>
      <c r="Z61" s="121">
        <f t="shared" si="21"/>
        <v>-44528</v>
      </c>
    </row>
    <row r="62" spans="1:26" ht="27.75" customHeight="1" x14ac:dyDescent="0.2">
      <c r="A62" s="331" t="s">
        <v>435</v>
      </c>
      <c r="B62" s="331"/>
      <c r="C62" s="331"/>
      <c r="D62" s="331"/>
      <c r="E62" s="331"/>
      <c r="F62" s="331"/>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-44528</v>
      </c>
      <c r="W62" s="121">
        <f t="shared" si="24"/>
        <v>36541434</v>
      </c>
      <c r="X62" s="121">
        <f>X40+X61</f>
        <v>36496906</v>
      </c>
      <c r="Y62" s="121">
        <f t="shared" si="24"/>
        <v>0</v>
      </c>
      <c r="Z62" s="121">
        <f t="shared" si="24"/>
        <v>36496906</v>
      </c>
    </row>
    <row r="63" spans="1:26" ht="29.25" customHeight="1" x14ac:dyDescent="0.2">
      <c r="A63" s="331" t="s">
        <v>436</v>
      </c>
      <c r="B63" s="331"/>
      <c r="C63" s="331"/>
      <c r="D63" s="331"/>
      <c r="E63" s="331"/>
      <c r="F63" s="331"/>
      <c r="G63" s="118">
        <v>54</v>
      </c>
      <c r="H63" s="121">
        <f>SUM(H50:H58)</f>
        <v>0</v>
      </c>
      <c r="I63" s="121">
        <f t="shared" ref="I63:Z63" si="27">SUM(I50:I58)</f>
        <v>0</v>
      </c>
      <c r="J63" s="121">
        <f t="shared" si="27"/>
        <v>0</v>
      </c>
      <c r="K63" s="121">
        <f t="shared" si="27"/>
        <v>-16664</v>
      </c>
      <c r="L63" s="121">
        <f t="shared" si="27"/>
        <v>-16664</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80267330</v>
      </c>
      <c r="W63" s="121">
        <f t="shared" si="27"/>
        <v>-80142080</v>
      </c>
      <c r="X63" s="121">
        <f>SUM(X50:X58)</f>
        <v>125250</v>
      </c>
      <c r="Y63" s="121">
        <f t="shared" si="27"/>
        <v>0</v>
      </c>
      <c r="Z63" s="121">
        <f t="shared" si="27"/>
        <v>125250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EC04E-29AB-4E7C-B433-B693D655B819}">
  <dimension ref="A1:I165"/>
  <sheetViews>
    <sheetView tabSelected="1" topLeftCell="A63" zoomScale="85" zoomScaleNormal="85" workbookViewId="0">
      <selection activeCell="A87" sqref="A87"/>
    </sheetView>
  </sheetViews>
  <sheetFormatPr defaultColWidth="9.140625" defaultRowHeight="12.75" x14ac:dyDescent="0.2"/>
  <cols>
    <col min="1" max="1" width="78.5703125" style="123" customWidth="1"/>
    <col min="2" max="2" width="21.5703125" style="22" customWidth="1"/>
    <col min="3" max="3" width="9.140625" style="22"/>
    <col min="4" max="4" width="21.5703125" style="22" bestFit="1" customWidth="1"/>
    <col min="5" max="5" width="9.140625" style="22"/>
    <col min="6" max="6" width="23.42578125" style="22" customWidth="1"/>
    <col min="7" max="7" width="15.85546875" style="22" bestFit="1" customWidth="1"/>
    <col min="8" max="8" width="20.140625" style="22" customWidth="1"/>
    <col min="9" max="9" width="47.28515625" style="22" customWidth="1"/>
    <col min="10" max="16384" width="9.140625" style="22"/>
  </cols>
  <sheetData>
    <row r="1" spans="1:9" x14ac:dyDescent="0.2">
      <c r="A1" s="142" t="s">
        <v>546</v>
      </c>
      <c r="B1" s="167"/>
      <c r="C1" s="167"/>
      <c r="D1" s="167"/>
      <c r="E1" s="167"/>
      <c r="F1" s="167"/>
      <c r="G1" s="167"/>
      <c r="H1" s="167"/>
      <c r="I1" s="167"/>
    </row>
    <row r="2" spans="1:9" x14ac:dyDescent="0.2">
      <c r="A2" s="126"/>
      <c r="B2" s="167"/>
      <c r="C2" s="167"/>
      <c r="D2" s="167"/>
      <c r="E2" s="167"/>
      <c r="F2" s="167"/>
      <c r="G2" s="167"/>
      <c r="H2" s="167"/>
      <c r="I2" s="167"/>
    </row>
    <row r="3" spans="1:9" x14ac:dyDescent="0.2">
      <c r="A3" s="142" t="s">
        <v>545</v>
      </c>
      <c r="B3" s="167"/>
      <c r="C3" s="167"/>
      <c r="D3" s="167"/>
      <c r="E3" s="167"/>
      <c r="F3" s="167"/>
      <c r="G3" s="167"/>
      <c r="H3" s="167"/>
      <c r="I3" s="167"/>
    </row>
    <row r="4" spans="1:9" x14ac:dyDescent="0.2">
      <c r="A4" s="126" t="s">
        <v>544</v>
      </c>
      <c r="B4" s="167"/>
      <c r="C4" s="167"/>
      <c r="D4" s="167"/>
      <c r="E4" s="167"/>
      <c r="F4" s="167"/>
      <c r="G4" s="167"/>
      <c r="H4" s="167"/>
      <c r="I4" s="167"/>
    </row>
    <row r="5" spans="1:9" x14ac:dyDescent="0.2">
      <c r="A5" s="126"/>
      <c r="B5" s="167"/>
      <c r="C5" s="167"/>
      <c r="D5" s="167"/>
      <c r="E5" s="167"/>
      <c r="F5" s="167"/>
      <c r="G5" s="167"/>
      <c r="H5" s="167"/>
      <c r="I5" s="167"/>
    </row>
    <row r="6" spans="1:9" x14ac:dyDescent="0.2">
      <c r="A6" s="142" t="s">
        <v>543</v>
      </c>
      <c r="B6" s="167"/>
      <c r="C6" s="167"/>
      <c r="D6" s="167"/>
      <c r="E6" s="167"/>
      <c r="F6" s="167"/>
      <c r="G6" s="167"/>
      <c r="H6" s="167"/>
      <c r="I6" s="167"/>
    </row>
    <row r="7" spans="1:9" x14ac:dyDescent="0.2">
      <c r="A7" s="126"/>
      <c r="B7" s="167"/>
      <c r="C7" s="167"/>
      <c r="D7" s="167"/>
      <c r="E7" s="167"/>
      <c r="F7" s="167"/>
      <c r="G7" s="167"/>
      <c r="H7" s="167"/>
      <c r="I7" s="167"/>
    </row>
    <row r="8" spans="1:9" x14ac:dyDescent="0.2">
      <c r="A8" s="126"/>
      <c r="B8" s="167"/>
      <c r="C8" s="167"/>
      <c r="D8" s="167"/>
      <c r="E8" s="167"/>
      <c r="F8" s="167"/>
      <c r="G8" s="167"/>
      <c r="H8" s="167"/>
      <c r="I8" s="167"/>
    </row>
    <row r="9" spans="1:9" ht="45" customHeight="1" x14ac:dyDescent="0.2">
      <c r="A9" s="169" t="s">
        <v>542</v>
      </c>
      <c r="B9" s="170"/>
      <c r="C9" s="170"/>
      <c r="D9" s="170"/>
      <c r="E9" s="170"/>
      <c r="F9" s="170"/>
      <c r="G9" s="170"/>
      <c r="H9" s="170"/>
      <c r="I9" s="170"/>
    </row>
    <row r="10" spans="1:9" x14ac:dyDescent="0.2">
      <c r="A10" s="171" t="s">
        <v>541</v>
      </c>
      <c r="B10" s="171"/>
      <c r="C10" s="171"/>
      <c r="D10" s="171"/>
      <c r="E10" s="171"/>
      <c r="F10" s="171"/>
      <c r="G10" s="171"/>
      <c r="H10" s="171"/>
      <c r="I10" s="171"/>
    </row>
    <row r="11" spans="1:9" x14ac:dyDescent="0.2">
      <c r="A11" s="142" t="s">
        <v>540</v>
      </c>
      <c r="B11" s="167"/>
      <c r="C11" s="167"/>
      <c r="D11" s="167"/>
      <c r="E11" s="167"/>
      <c r="F11" s="167"/>
      <c r="G11" s="167"/>
      <c r="H11" s="167"/>
      <c r="I11" s="167"/>
    </row>
    <row r="12" spans="1:9" x14ac:dyDescent="0.2">
      <c r="A12" s="126"/>
      <c r="B12" s="167"/>
      <c r="C12" s="167"/>
      <c r="D12" s="167"/>
      <c r="E12" s="167"/>
      <c r="F12" s="167"/>
      <c r="G12" s="167"/>
      <c r="H12" s="167"/>
      <c r="I12" s="167"/>
    </row>
    <row r="13" spans="1:9" ht="76.5" customHeight="1" x14ac:dyDescent="0.2">
      <c r="A13" s="171" t="s">
        <v>539</v>
      </c>
      <c r="B13" s="171"/>
      <c r="C13" s="171"/>
      <c r="D13" s="171"/>
      <c r="E13" s="171"/>
      <c r="F13" s="171"/>
      <c r="G13" s="171"/>
      <c r="H13" s="171"/>
      <c r="I13" s="171"/>
    </row>
    <row r="14" spans="1:9" ht="60" customHeight="1" x14ac:dyDescent="0.2">
      <c r="A14" s="171" t="s">
        <v>538</v>
      </c>
      <c r="B14" s="171"/>
      <c r="C14" s="171"/>
      <c r="D14" s="171"/>
      <c r="E14" s="171"/>
      <c r="F14" s="171"/>
      <c r="G14" s="171"/>
      <c r="H14" s="171"/>
      <c r="I14" s="171"/>
    </row>
    <row r="15" spans="1:9" x14ac:dyDescent="0.2">
      <c r="A15" s="126"/>
      <c r="B15" s="126"/>
      <c r="C15" s="126"/>
      <c r="D15" s="126"/>
      <c r="E15" s="126"/>
      <c r="F15" s="126"/>
      <c r="G15" s="126"/>
      <c r="H15" s="126"/>
      <c r="I15" s="126"/>
    </row>
    <row r="16" spans="1:9" x14ac:dyDescent="0.2">
      <c r="A16" s="142" t="s">
        <v>537</v>
      </c>
      <c r="B16" s="142"/>
      <c r="C16" s="142"/>
      <c r="D16" s="142"/>
      <c r="E16" s="126"/>
      <c r="F16" s="126"/>
      <c r="G16" s="126"/>
      <c r="H16" s="126"/>
      <c r="I16" s="126"/>
    </row>
    <row r="17" spans="1:9" x14ac:dyDescent="0.2">
      <c r="A17" s="171" t="s">
        <v>536</v>
      </c>
      <c r="B17" s="171"/>
      <c r="C17" s="171"/>
      <c r="D17" s="171"/>
      <c r="E17" s="171"/>
      <c r="F17" s="171"/>
      <c r="G17" s="171"/>
      <c r="H17" s="171"/>
      <c r="I17" s="171"/>
    </row>
    <row r="18" spans="1:9" x14ac:dyDescent="0.2">
      <c r="A18" s="126"/>
      <c r="B18" s="126"/>
      <c r="C18" s="126"/>
      <c r="D18" s="126"/>
      <c r="E18" s="126"/>
      <c r="F18" s="126"/>
      <c r="G18" s="126"/>
      <c r="H18" s="126"/>
      <c r="I18" s="126"/>
    </row>
    <row r="19" spans="1:9" x14ac:dyDescent="0.2">
      <c r="A19" s="127" t="s">
        <v>535</v>
      </c>
      <c r="B19" s="126"/>
      <c r="C19" s="126"/>
      <c r="D19" s="126"/>
      <c r="E19" s="126"/>
      <c r="F19" s="126"/>
      <c r="G19" s="126"/>
      <c r="H19" s="126"/>
      <c r="I19" s="126"/>
    </row>
    <row r="20" spans="1:9" x14ac:dyDescent="0.2">
      <c r="A20" s="127"/>
      <c r="B20" s="138" t="s">
        <v>515</v>
      </c>
      <c r="C20" s="161"/>
      <c r="D20" s="138" t="s">
        <v>514</v>
      </c>
      <c r="E20" s="126"/>
      <c r="F20" s="126"/>
      <c r="G20" s="126"/>
      <c r="H20" s="126"/>
      <c r="I20" s="126"/>
    </row>
    <row r="21" spans="1:9" ht="13.5" thickBot="1" x14ac:dyDescent="0.25">
      <c r="A21" s="162"/>
      <c r="B21" s="159" t="s">
        <v>513</v>
      </c>
      <c r="C21" s="160"/>
      <c r="D21" s="159" t="s">
        <v>513</v>
      </c>
      <c r="E21" s="126"/>
      <c r="F21" s="126"/>
      <c r="G21" s="132"/>
      <c r="H21" s="126"/>
      <c r="I21" s="126"/>
    </row>
    <row r="22" spans="1:9" x14ac:dyDescent="0.2">
      <c r="A22" s="162" t="s">
        <v>534</v>
      </c>
      <c r="B22" s="128">
        <v>33639117</v>
      </c>
      <c r="C22" s="160"/>
      <c r="D22" s="128">
        <v>28831098</v>
      </c>
      <c r="E22" s="126"/>
      <c r="F22" s="126"/>
      <c r="G22" s="126"/>
      <c r="H22" s="126"/>
      <c r="I22" s="126"/>
    </row>
    <row r="23" spans="1:9" ht="13.5" thickBot="1" x14ac:dyDescent="0.25">
      <c r="A23" s="162" t="s">
        <v>533</v>
      </c>
      <c r="B23" s="128">
        <v>40747948</v>
      </c>
      <c r="C23" s="160"/>
      <c r="D23" s="128">
        <v>50579871</v>
      </c>
      <c r="E23" s="126"/>
      <c r="F23" s="126"/>
      <c r="G23" s="150"/>
      <c r="H23" s="126"/>
      <c r="I23" s="126"/>
    </row>
    <row r="24" spans="1:9" ht="13.5" thickBot="1" x14ac:dyDescent="0.25">
      <c r="A24" s="127"/>
      <c r="B24" s="166">
        <f>SUM(B22:B23)</f>
        <v>74387065</v>
      </c>
      <c r="C24" s="161"/>
      <c r="D24" s="166">
        <v>79410969</v>
      </c>
      <c r="E24" s="126"/>
      <c r="F24" s="126"/>
      <c r="G24" s="126"/>
      <c r="H24" s="126"/>
      <c r="I24" s="126"/>
    </row>
    <row r="25" spans="1:9" ht="13.5" thickTop="1" x14ac:dyDescent="0.2">
      <c r="A25" s="158" t="s">
        <v>532</v>
      </c>
      <c r="B25" s="132"/>
      <c r="C25" s="126"/>
      <c r="D25" s="132"/>
      <c r="E25" s="126"/>
      <c r="F25" s="126"/>
      <c r="G25" s="126"/>
      <c r="H25" s="126"/>
      <c r="I25" s="126"/>
    </row>
    <row r="26" spans="1:9" x14ac:dyDescent="0.2">
      <c r="A26" s="127"/>
      <c r="B26" s="138" t="s">
        <v>515</v>
      </c>
      <c r="C26" s="161"/>
      <c r="D26" s="138" t="s">
        <v>514</v>
      </c>
      <c r="E26" s="126"/>
      <c r="F26" s="126"/>
      <c r="G26" s="126"/>
      <c r="H26" s="126"/>
      <c r="I26" s="126"/>
    </row>
    <row r="27" spans="1:9" ht="13.5" thickBot="1" x14ac:dyDescent="0.25">
      <c r="A27" s="162"/>
      <c r="B27" s="159" t="s">
        <v>513</v>
      </c>
      <c r="C27" s="160"/>
      <c r="D27" s="159" t="s">
        <v>513</v>
      </c>
      <c r="E27" s="126"/>
      <c r="F27" s="126"/>
      <c r="G27" s="126"/>
      <c r="H27" s="126"/>
      <c r="I27" s="126"/>
    </row>
    <row r="28" spans="1:9" x14ac:dyDescent="0.2">
      <c r="A28" s="162" t="s">
        <v>531</v>
      </c>
      <c r="B28" s="128">
        <v>33639117</v>
      </c>
      <c r="C28" s="160"/>
      <c r="D28" s="128">
        <v>28831098</v>
      </c>
      <c r="E28" s="126"/>
      <c r="F28" s="126"/>
      <c r="G28" s="126"/>
      <c r="H28" s="126"/>
      <c r="I28" s="126"/>
    </row>
    <row r="29" spans="1:9" ht="13.5" thickBot="1" x14ac:dyDescent="0.25">
      <c r="A29" s="162" t="s">
        <v>530</v>
      </c>
      <c r="B29" s="129">
        <v>0</v>
      </c>
      <c r="C29" s="160"/>
      <c r="D29" s="128">
        <v>0</v>
      </c>
      <c r="E29" s="126"/>
      <c r="F29" s="126"/>
      <c r="G29" s="126"/>
      <c r="H29" s="126"/>
      <c r="I29" s="126"/>
    </row>
    <row r="30" spans="1:9" ht="13.5" thickBot="1" x14ac:dyDescent="0.25">
      <c r="A30" s="127"/>
      <c r="B30" s="166">
        <f>SUM(B28:B29)</f>
        <v>33639117</v>
      </c>
      <c r="C30" s="161"/>
      <c r="D30" s="166">
        <v>28831098</v>
      </c>
      <c r="E30" s="126"/>
      <c r="F30" s="165"/>
      <c r="G30" s="126"/>
      <c r="H30" s="126"/>
      <c r="I30" s="126"/>
    </row>
    <row r="31" spans="1:9" ht="13.5" thickTop="1" x14ac:dyDescent="0.2">
      <c r="A31" s="158" t="s">
        <v>529</v>
      </c>
      <c r="B31" s="126"/>
      <c r="C31" s="126"/>
      <c r="D31" s="126"/>
      <c r="E31" s="126"/>
      <c r="F31" s="126"/>
      <c r="G31" s="126"/>
      <c r="H31" s="126"/>
      <c r="I31" s="126"/>
    </row>
    <row r="32" spans="1:9" x14ac:dyDescent="0.2">
      <c r="A32" s="127"/>
      <c r="B32" s="138" t="s">
        <v>515</v>
      </c>
      <c r="C32" s="161"/>
      <c r="D32" s="138" t="s">
        <v>514</v>
      </c>
      <c r="E32" s="126"/>
      <c r="F32" s="126"/>
      <c r="G32" s="126"/>
      <c r="H32" s="126"/>
      <c r="I32" s="126"/>
    </row>
    <row r="33" spans="1:9" ht="13.5" thickBot="1" x14ac:dyDescent="0.25">
      <c r="A33" s="127"/>
      <c r="B33" s="159" t="s">
        <v>513</v>
      </c>
      <c r="C33" s="160"/>
      <c r="D33" s="159" t="s">
        <v>513</v>
      </c>
      <c r="E33" s="126"/>
      <c r="F33" s="126"/>
      <c r="G33" s="126"/>
      <c r="H33" s="126"/>
      <c r="I33" s="126"/>
    </row>
    <row r="34" spans="1:9" x14ac:dyDescent="0.2">
      <c r="A34" s="164" t="s">
        <v>528</v>
      </c>
      <c r="B34" s="160"/>
      <c r="C34" s="160"/>
      <c r="D34" s="160"/>
      <c r="E34" s="126"/>
      <c r="F34" s="126"/>
      <c r="G34" s="126"/>
      <c r="H34" s="126"/>
      <c r="I34" s="126"/>
    </row>
    <row r="35" spans="1:9" ht="25.5" x14ac:dyDescent="0.2">
      <c r="A35" s="162" t="s">
        <v>527</v>
      </c>
      <c r="B35" s="128">
        <v>4937871</v>
      </c>
      <c r="C35" s="160"/>
      <c r="D35" s="128">
        <v>4165737</v>
      </c>
      <c r="E35" s="126"/>
      <c r="F35" s="126"/>
      <c r="G35" s="126"/>
      <c r="H35" s="132"/>
      <c r="I35" s="132"/>
    </row>
    <row r="36" spans="1:9" x14ac:dyDescent="0.2">
      <c r="A36" s="162" t="s">
        <v>526</v>
      </c>
      <c r="B36" s="128">
        <v>8997180</v>
      </c>
      <c r="C36" s="160"/>
      <c r="D36" s="128">
        <v>4440846</v>
      </c>
      <c r="E36" s="126"/>
      <c r="F36" s="126"/>
      <c r="G36" s="126"/>
      <c r="H36" s="126"/>
      <c r="I36" s="126"/>
    </row>
    <row r="37" spans="1:9" x14ac:dyDescent="0.2">
      <c r="A37" s="162" t="s">
        <v>525</v>
      </c>
      <c r="B37" s="128">
        <v>18266406</v>
      </c>
      <c r="C37" s="160"/>
      <c r="D37" s="128">
        <v>36627408</v>
      </c>
      <c r="E37" s="126"/>
      <c r="F37" s="126"/>
      <c r="G37" s="126"/>
      <c r="H37" s="132"/>
      <c r="I37" s="126"/>
    </row>
    <row r="38" spans="1:9" x14ac:dyDescent="0.2">
      <c r="A38" s="162" t="s">
        <v>524</v>
      </c>
      <c r="B38" s="128">
        <v>5273065</v>
      </c>
      <c r="C38" s="160"/>
      <c r="D38" s="128">
        <v>3222856</v>
      </c>
      <c r="E38" s="126"/>
      <c r="F38" s="126"/>
      <c r="G38" s="126"/>
      <c r="H38" s="150"/>
      <c r="I38" s="126"/>
    </row>
    <row r="39" spans="1:9" x14ac:dyDescent="0.2">
      <c r="A39" s="162" t="s">
        <v>523</v>
      </c>
      <c r="B39" s="128">
        <v>1848887</v>
      </c>
      <c r="C39" s="160"/>
      <c r="D39" s="128">
        <v>1785366</v>
      </c>
      <c r="E39" s="126"/>
      <c r="F39" s="126"/>
      <c r="G39" s="126"/>
      <c r="H39" s="150"/>
      <c r="I39" s="126"/>
    </row>
    <row r="40" spans="1:9" x14ac:dyDescent="0.2">
      <c r="A40" s="162" t="s">
        <v>522</v>
      </c>
      <c r="B40" s="128">
        <v>1114807</v>
      </c>
      <c r="C40" s="160"/>
      <c r="D40" s="129">
        <v>0</v>
      </c>
      <c r="E40" s="126"/>
      <c r="F40" s="126"/>
      <c r="G40" s="150"/>
      <c r="H40" s="132"/>
      <c r="I40" s="150"/>
    </row>
    <row r="41" spans="1:9" ht="13.5" thickBot="1" x14ac:dyDescent="0.25">
      <c r="A41" s="162" t="s">
        <v>521</v>
      </c>
      <c r="B41" s="163">
        <f>309074+658</f>
        <v>309732</v>
      </c>
      <c r="C41" s="160"/>
      <c r="D41" s="163">
        <v>337659</v>
      </c>
      <c r="E41" s="126"/>
      <c r="F41" s="126"/>
      <c r="G41" s="126"/>
      <c r="H41" s="126"/>
      <c r="I41" s="126"/>
    </row>
    <row r="42" spans="1:9" x14ac:dyDescent="0.2">
      <c r="A42" s="127" t="s">
        <v>520</v>
      </c>
      <c r="B42" s="145">
        <f>SUM(B35:B41)</f>
        <v>40747948</v>
      </c>
      <c r="C42" s="160"/>
      <c r="D42" s="145">
        <f>SUM(D35:D41)</f>
        <v>50579872</v>
      </c>
      <c r="E42" s="126"/>
      <c r="F42" s="126"/>
      <c r="G42" s="132"/>
      <c r="H42" s="150"/>
      <c r="I42" s="132"/>
    </row>
    <row r="43" spans="1:9" x14ac:dyDescent="0.2">
      <c r="A43" s="162"/>
      <c r="B43" s="160"/>
      <c r="C43" s="160"/>
      <c r="D43" s="160"/>
      <c r="E43" s="126"/>
      <c r="F43" s="126"/>
      <c r="G43" s="126"/>
      <c r="H43" s="126"/>
      <c r="I43" s="126"/>
    </row>
    <row r="44" spans="1:9" x14ac:dyDescent="0.2">
      <c r="A44" s="127" t="s">
        <v>519</v>
      </c>
      <c r="B44" s="126"/>
      <c r="C44" s="126"/>
      <c r="D44" s="126"/>
      <c r="E44" s="126"/>
      <c r="F44" s="126"/>
      <c r="G44" s="126"/>
      <c r="H44" s="126"/>
      <c r="I44" s="126"/>
    </row>
    <row r="45" spans="1:9" x14ac:dyDescent="0.2">
      <c r="A45" s="171" t="s">
        <v>551</v>
      </c>
      <c r="B45" s="171"/>
      <c r="C45" s="171"/>
      <c r="D45" s="171"/>
      <c r="E45" s="171"/>
      <c r="F45" s="171"/>
      <c r="G45" s="171"/>
      <c r="H45" s="171"/>
      <c r="I45" s="171"/>
    </row>
    <row r="46" spans="1:9" x14ac:dyDescent="0.2">
      <c r="A46" s="127" t="s">
        <v>518</v>
      </c>
      <c r="B46" s="149"/>
      <c r="C46" s="149"/>
      <c r="D46" s="149"/>
      <c r="E46" s="149"/>
      <c r="F46" s="149"/>
      <c r="G46" s="149"/>
      <c r="H46" s="149"/>
      <c r="I46" s="149"/>
    </row>
    <row r="47" spans="1:9" ht="45.75" customHeight="1" x14ac:dyDescent="0.2">
      <c r="A47" s="171" t="s">
        <v>553</v>
      </c>
      <c r="B47" s="171"/>
      <c r="C47" s="171"/>
      <c r="D47" s="171"/>
      <c r="E47" s="171"/>
      <c r="F47" s="171"/>
      <c r="G47" s="171"/>
      <c r="H47" s="171"/>
      <c r="I47" s="171"/>
    </row>
    <row r="48" spans="1:9" x14ac:dyDescent="0.2">
      <c r="A48" s="127" t="s">
        <v>517</v>
      </c>
      <c r="B48" s="126"/>
      <c r="C48" s="126"/>
      <c r="D48" s="126"/>
      <c r="E48" s="126"/>
      <c r="F48" s="126"/>
      <c r="G48" s="126"/>
      <c r="H48" s="126"/>
      <c r="I48" s="126"/>
    </row>
    <row r="49" spans="1:9" ht="49.5" customHeight="1" x14ac:dyDescent="0.2">
      <c r="A49" s="171" t="s">
        <v>547</v>
      </c>
      <c r="B49" s="171"/>
      <c r="C49" s="171"/>
      <c r="D49" s="171"/>
      <c r="E49" s="171"/>
      <c r="F49" s="171"/>
      <c r="G49" s="171"/>
      <c r="H49" s="171"/>
      <c r="I49" s="171"/>
    </row>
    <row r="50" spans="1:9" x14ac:dyDescent="0.2">
      <c r="A50" s="127" t="s">
        <v>516</v>
      </c>
      <c r="B50" s="126"/>
      <c r="C50" s="126"/>
      <c r="D50" s="126"/>
      <c r="E50" s="126"/>
      <c r="F50" s="126"/>
      <c r="G50" s="126"/>
      <c r="H50" s="126"/>
      <c r="I50" s="126"/>
    </row>
    <row r="51" spans="1:9" x14ac:dyDescent="0.2">
      <c r="A51" s="126"/>
      <c r="B51" s="126"/>
      <c r="C51" s="126"/>
      <c r="D51" s="126"/>
      <c r="E51" s="126"/>
      <c r="F51" s="126"/>
      <c r="G51" s="126"/>
      <c r="H51" s="126"/>
      <c r="I51" s="126"/>
    </row>
    <row r="52" spans="1:9" x14ac:dyDescent="0.2">
      <c r="A52" s="172"/>
      <c r="B52" s="138" t="s">
        <v>515</v>
      </c>
      <c r="C52" s="161"/>
      <c r="D52" s="138" t="s">
        <v>514</v>
      </c>
      <c r="E52" s="126"/>
      <c r="F52" s="126"/>
      <c r="G52" s="126"/>
      <c r="H52" s="126"/>
      <c r="I52" s="126"/>
    </row>
    <row r="53" spans="1:9" ht="13.5" thickBot="1" x14ac:dyDescent="0.25">
      <c r="A53" s="172"/>
      <c r="B53" s="159" t="s">
        <v>513</v>
      </c>
      <c r="C53" s="160"/>
      <c r="D53" s="159" t="s">
        <v>513</v>
      </c>
      <c r="E53" s="126"/>
      <c r="F53" s="126"/>
      <c r="G53" s="126"/>
      <c r="H53" s="126"/>
      <c r="I53" s="126"/>
    </row>
    <row r="54" spans="1:9" x14ac:dyDescent="0.2">
      <c r="A54" s="158" t="s">
        <v>512</v>
      </c>
      <c r="B54" s="128">
        <v>36541434</v>
      </c>
      <c r="C54" s="126"/>
      <c r="D54" s="128">
        <v>33437286</v>
      </c>
      <c r="E54" s="126"/>
      <c r="F54" s="126"/>
      <c r="G54" s="126"/>
      <c r="H54" s="126"/>
      <c r="I54" s="126"/>
    </row>
    <row r="55" spans="1:9" ht="13.5" thickBot="1" x14ac:dyDescent="0.25">
      <c r="A55" s="130" t="s">
        <v>511</v>
      </c>
      <c r="B55" s="141">
        <v>2548538</v>
      </c>
      <c r="C55" s="126"/>
      <c r="D55" s="157">
        <v>2547104</v>
      </c>
      <c r="E55" s="126"/>
      <c r="F55" s="126"/>
      <c r="G55" s="126"/>
      <c r="H55" s="126"/>
      <c r="I55" s="126"/>
    </row>
    <row r="56" spans="1:9" ht="13.5" thickBot="1" x14ac:dyDescent="0.25">
      <c r="A56" s="156" t="s">
        <v>510</v>
      </c>
      <c r="B56" s="155">
        <f>+B54/B55</f>
        <v>14.338194682598415</v>
      </c>
      <c r="C56" s="126"/>
      <c r="D56" s="155">
        <f>+D54/D55</f>
        <v>13.127569977511715</v>
      </c>
      <c r="E56" s="126"/>
      <c r="F56" s="126"/>
      <c r="G56" s="126"/>
      <c r="H56" s="126"/>
      <c r="I56" s="126"/>
    </row>
    <row r="57" spans="1:9" ht="13.5" thickTop="1" x14ac:dyDescent="0.2">
      <c r="A57" s="126"/>
      <c r="B57" s="126"/>
      <c r="C57" s="126"/>
      <c r="D57" s="126"/>
      <c r="E57" s="126"/>
      <c r="F57" s="126"/>
      <c r="G57" s="126"/>
      <c r="H57" s="126"/>
      <c r="I57" s="126"/>
    </row>
    <row r="58" spans="1:9" x14ac:dyDescent="0.2">
      <c r="A58" s="126"/>
      <c r="B58" s="126"/>
      <c r="C58" s="126"/>
      <c r="D58" s="126"/>
      <c r="E58" s="126"/>
      <c r="F58" s="126"/>
      <c r="G58" s="126"/>
      <c r="H58" s="126"/>
      <c r="I58" s="126"/>
    </row>
    <row r="59" spans="1:9" x14ac:dyDescent="0.2">
      <c r="A59" s="173" t="s">
        <v>509</v>
      </c>
      <c r="B59" s="173"/>
      <c r="C59" s="173"/>
      <c r="D59" s="173"/>
      <c r="E59" s="173"/>
      <c r="F59" s="173"/>
      <c r="G59" s="173"/>
      <c r="H59" s="173"/>
      <c r="I59" s="173"/>
    </row>
    <row r="60" spans="1:9" ht="22.5" customHeight="1" x14ac:dyDescent="0.2">
      <c r="A60" s="171" t="s">
        <v>508</v>
      </c>
      <c r="B60" s="171"/>
      <c r="C60" s="171"/>
      <c r="D60" s="171"/>
      <c r="E60" s="171"/>
      <c r="F60" s="171"/>
      <c r="G60" s="171"/>
      <c r="H60" s="171"/>
      <c r="I60" s="171"/>
    </row>
    <row r="61" spans="1:9" x14ac:dyDescent="0.2">
      <c r="A61" s="149"/>
      <c r="B61" s="149"/>
      <c r="C61" s="149"/>
      <c r="D61" s="149"/>
      <c r="E61" s="149"/>
      <c r="F61" s="149"/>
      <c r="G61" s="149"/>
      <c r="H61" s="149"/>
      <c r="I61" s="149"/>
    </row>
    <row r="62" spans="1:9" x14ac:dyDescent="0.2">
      <c r="A62" s="127" t="s">
        <v>507</v>
      </c>
      <c r="B62" s="126"/>
      <c r="C62" s="126"/>
      <c r="D62" s="126"/>
      <c r="E62" s="126"/>
      <c r="F62" s="126"/>
      <c r="G62" s="126"/>
      <c r="H62" s="126"/>
      <c r="I62" s="126"/>
    </row>
    <row r="63" spans="1:9" ht="63" customHeight="1" x14ac:dyDescent="0.2">
      <c r="A63" s="171" t="s">
        <v>552</v>
      </c>
      <c r="B63" s="171"/>
      <c r="C63" s="171"/>
      <c r="D63" s="171"/>
      <c r="E63" s="171"/>
      <c r="F63" s="171"/>
      <c r="G63" s="171"/>
      <c r="H63" s="171"/>
      <c r="I63" s="171"/>
    </row>
    <row r="64" spans="1:9" x14ac:dyDescent="0.2">
      <c r="A64" s="149"/>
      <c r="B64" s="149"/>
      <c r="C64" s="149"/>
      <c r="D64" s="149"/>
      <c r="E64" s="149"/>
      <c r="F64" s="149"/>
      <c r="G64" s="149"/>
      <c r="H64" s="149"/>
      <c r="I64" s="149"/>
    </row>
    <row r="65" spans="1:9" ht="25.5" x14ac:dyDescent="0.2">
      <c r="A65" s="175"/>
      <c r="B65" s="154" t="s">
        <v>548</v>
      </c>
      <c r="C65" s="133"/>
      <c r="D65" s="154" t="s">
        <v>506</v>
      </c>
      <c r="E65" s="133"/>
      <c r="F65" s="154" t="s">
        <v>548</v>
      </c>
      <c r="G65" s="133"/>
      <c r="H65" s="154" t="s">
        <v>506</v>
      </c>
      <c r="I65" s="126"/>
    </row>
    <row r="66" spans="1:9" ht="13.5" thickBot="1" x14ac:dyDescent="0.25">
      <c r="A66" s="175"/>
      <c r="B66" s="153" t="s">
        <v>505</v>
      </c>
      <c r="C66" s="130"/>
      <c r="D66" s="153" t="s">
        <v>505</v>
      </c>
      <c r="E66" s="130"/>
      <c r="F66" s="153" t="s">
        <v>504</v>
      </c>
      <c r="G66" s="153"/>
      <c r="H66" s="153" t="s">
        <v>504</v>
      </c>
      <c r="I66" s="126"/>
    </row>
    <row r="67" spans="1:9" ht="25.5" x14ac:dyDescent="0.2">
      <c r="A67" s="152" t="s">
        <v>503</v>
      </c>
      <c r="B67" s="130"/>
      <c r="C67" s="130"/>
      <c r="D67" s="130"/>
      <c r="E67" s="130"/>
      <c r="F67" s="130"/>
      <c r="G67" s="130"/>
      <c r="H67" s="130"/>
      <c r="I67" s="126"/>
    </row>
    <row r="68" spans="1:9" x14ac:dyDescent="0.2">
      <c r="A68" s="130" t="s">
        <v>502</v>
      </c>
      <c r="B68" s="128">
        <v>11197</v>
      </c>
      <c r="C68" s="130"/>
      <c r="D68" s="128">
        <v>11197</v>
      </c>
      <c r="E68" s="130"/>
      <c r="F68" s="133">
        <v>100</v>
      </c>
      <c r="G68" s="133"/>
      <c r="H68" s="133">
        <v>100</v>
      </c>
      <c r="I68" s="126"/>
    </row>
    <row r="69" spans="1:9" x14ac:dyDescent="0.2">
      <c r="A69" s="130" t="s">
        <v>555</v>
      </c>
      <c r="B69" s="128">
        <v>5301</v>
      </c>
      <c r="C69" s="130"/>
      <c r="D69" s="128">
        <v>5301</v>
      </c>
      <c r="E69" s="130"/>
      <c r="F69" s="133">
        <v>100</v>
      </c>
      <c r="G69" s="133"/>
      <c r="H69" s="133">
        <v>100</v>
      </c>
      <c r="I69" s="126"/>
    </row>
    <row r="70" spans="1:9" x14ac:dyDescent="0.2">
      <c r="A70" s="130" t="s">
        <v>556</v>
      </c>
      <c r="B70" s="128">
        <v>7902</v>
      </c>
      <c r="C70" s="130"/>
      <c r="D70" s="128">
        <v>7902</v>
      </c>
      <c r="E70" s="130"/>
      <c r="F70" s="133">
        <v>100</v>
      </c>
      <c r="G70" s="133"/>
      <c r="H70" s="133">
        <v>100</v>
      </c>
      <c r="I70" s="126"/>
    </row>
    <row r="71" spans="1:9" ht="25.5" x14ac:dyDescent="0.2">
      <c r="A71" s="130" t="s">
        <v>557</v>
      </c>
      <c r="B71" s="128">
        <v>8245</v>
      </c>
      <c r="C71" s="130"/>
      <c r="D71" s="128">
        <v>8245</v>
      </c>
      <c r="E71" s="130"/>
      <c r="F71" s="133">
        <v>52.73</v>
      </c>
      <c r="G71" s="133"/>
      <c r="H71" s="133">
        <v>52.73</v>
      </c>
      <c r="I71" s="126"/>
    </row>
    <row r="72" spans="1:9" ht="25.5" x14ac:dyDescent="0.2">
      <c r="A72" s="130" t="s">
        <v>558</v>
      </c>
      <c r="B72" s="128">
        <v>8087</v>
      </c>
      <c r="C72" s="130"/>
      <c r="D72" s="128">
        <v>8087</v>
      </c>
      <c r="E72" s="130"/>
      <c r="F72" s="133">
        <v>100</v>
      </c>
      <c r="G72" s="133"/>
      <c r="H72" s="133">
        <v>100</v>
      </c>
      <c r="I72" s="126"/>
    </row>
    <row r="73" spans="1:9" ht="25.5" x14ac:dyDescent="0.2">
      <c r="A73" s="130" t="s">
        <v>559</v>
      </c>
      <c r="B73" s="128">
        <v>8353</v>
      </c>
      <c r="C73" s="130"/>
      <c r="D73" s="128">
        <v>8353</v>
      </c>
      <c r="E73" s="130"/>
      <c r="F73" s="133">
        <v>100</v>
      </c>
      <c r="G73" s="133"/>
      <c r="H73" s="133">
        <v>100</v>
      </c>
      <c r="I73" s="126"/>
    </row>
    <row r="74" spans="1:9" x14ac:dyDescent="0.2">
      <c r="A74" s="130" t="s">
        <v>560</v>
      </c>
      <c r="B74" s="128">
        <v>7290</v>
      </c>
      <c r="C74" s="130"/>
      <c r="D74" s="128">
        <v>7290</v>
      </c>
      <c r="E74" s="130"/>
      <c r="F74" s="133">
        <v>100</v>
      </c>
      <c r="G74" s="133"/>
      <c r="H74" s="133">
        <v>100</v>
      </c>
      <c r="I74" s="126"/>
    </row>
    <row r="75" spans="1:9" ht="25.5" x14ac:dyDescent="0.2">
      <c r="A75" s="130" t="s">
        <v>501</v>
      </c>
      <c r="B75" s="128">
        <v>6450</v>
      </c>
      <c r="C75" s="130"/>
      <c r="D75" s="128">
        <v>6450</v>
      </c>
      <c r="E75" s="130"/>
      <c r="F75" s="133">
        <v>100</v>
      </c>
      <c r="G75" s="133"/>
      <c r="H75" s="133">
        <v>100</v>
      </c>
      <c r="I75" s="126"/>
    </row>
    <row r="76" spans="1:9" x14ac:dyDescent="0.2">
      <c r="A76" s="130" t="s">
        <v>561</v>
      </c>
      <c r="B76" s="128">
        <v>5725</v>
      </c>
      <c r="C76" s="130"/>
      <c r="D76" s="128">
        <v>5725</v>
      </c>
      <c r="E76" s="130"/>
      <c r="F76" s="133">
        <v>85.73</v>
      </c>
      <c r="G76" s="133"/>
      <c r="H76" s="133">
        <v>85.73</v>
      </c>
      <c r="I76" s="126"/>
    </row>
    <row r="77" spans="1:9" x14ac:dyDescent="0.2">
      <c r="A77" s="130" t="s">
        <v>562</v>
      </c>
      <c r="B77" s="128">
        <v>4041</v>
      </c>
      <c r="C77" s="130"/>
      <c r="D77" s="128">
        <v>4041</v>
      </c>
      <c r="E77" s="130"/>
      <c r="F77" s="133">
        <v>61.97</v>
      </c>
      <c r="G77" s="133"/>
      <c r="H77" s="133">
        <v>61.97</v>
      </c>
      <c r="I77" s="126"/>
    </row>
    <row r="78" spans="1:9" x14ac:dyDescent="0.2">
      <c r="A78" s="130" t="s">
        <v>563</v>
      </c>
      <c r="B78" s="128">
        <v>42684</v>
      </c>
      <c r="C78" s="130"/>
      <c r="D78" s="128">
        <v>24684</v>
      </c>
      <c r="E78" s="130"/>
      <c r="F78" s="133">
        <v>100</v>
      </c>
      <c r="G78" s="133"/>
      <c r="H78" s="133">
        <v>100</v>
      </c>
      <c r="I78" s="126"/>
    </row>
    <row r="79" spans="1:9" x14ac:dyDescent="0.2">
      <c r="A79" s="130" t="s">
        <v>564</v>
      </c>
      <c r="B79" s="128">
        <v>24795</v>
      </c>
      <c r="C79" s="130"/>
      <c r="D79" s="128">
        <v>23978</v>
      </c>
      <c r="E79" s="130"/>
      <c r="F79" s="133">
        <v>60</v>
      </c>
      <c r="G79" s="133"/>
      <c r="H79" s="133">
        <v>60</v>
      </c>
      <c r="I79" s="126"/>
    </row>
    <row r="80" spans="1:9" x14ac:dyDescent="0.2">
      <c r="A80" s="130" t="s">
        <v>500</v>
      </c>
      <c r="B80" s="128">
        <v>51370</v>
      </c>
      <c r="C80" s="130"/>
      <c r="D80" s="128">
        <v>51370</v>
      </c>
      <c r="E80" s="130"/>
      <c r="F80" s="133">
        <v>75.16</v>
      </c>
      <c r="G80" s="133"/>
      <c r="H80" s="133">
        <v>75.16</v>
      </c>
      <c r="I80" s="126"/>
    </row>
    <row r="81" spans="1:9" x14ac:dyDescent="0.2">
      <c r="A81" s="130" t="s">
        <v>554</v>
      </c>
      <c r="B81" s="128">
        <v>1008</v>
      </c>
      <c r="C81" s="130"/>
      <c r="D81" s="128">
        <v>1008</v>
      </c>
      <c r="E81" s="130"/>
      <c r="F81" s="133">
        <v>100</v>
      </c>
      <c r="G81" s="133"/>
      <c r="H81" s="133">
        <v>100</v>
      </c>
      <c r="I81" s="126"/>
    </row>
    <row r="82" spans="1:9" x14ac:dyDescent="0.2">
      <c r="A82" s="130" t="s">
        <v>499</v>
      </c>
      <c r="B82" s="129">
        <v>0</v>
      </c>
      <c r="C82" s="130"/>
      <c r="D82" s="128">
        <v>206</v>
      </c>
      <c r="E82" s="130"/>
      <c r="F82" s="133" t="s">
        <v>550</v>
      </c>
      <c r="G82" s="133"/>
      <c r="H82" s="133">
        <v>100</v>
      </c>
      <c r="I82" s="126"/>
    </row>
    <row r="83" spans="1:9" x14ac:dyDescent="0.2">
      <c r="A83" s="126" t="s">
        <v>498</v>
      </c>
      <c r="B83" s="128">
        <v>3</v>
      </c>
      <c r="C83" s="130"/>
      <c r="D83" s="128">
        <v>3</v>
      </c>
      <c r="E83" s="130"/>
      <c r="F83" s="133">
        <v>100</v>
      </c>
      <c r="G83" s="133"/>
      <c r="H83" s="133">
        <v>100</v>
      </c>
      <c r="I83" s="126"/>
    </row>
    <row r="84" spans="1:9" x14ac:dyDescent="0.2">
      <c r="A84" s="126" t="s">
        <v>497</v>
      </c>
      <c r="B84" s="128">
        <v>5529</v>
      </c>
      <c r="C84" s="130"/>
      <c r="D84" s="128">
        <v>5529</v>
      </c>
      <c r="E84" s="130"/>
      <c r="F84" s="133">
        <v>75</v>
      </c>
      <c r="G84" s="133"/>
      <c r="H84" s="133">
        <v>75</v>
      </c>
      <c r="I84" s="126"/>
    </row>
    <row r="85" spans="1:9" ht="13.5" thickBot="1" x14ac:dyDescent="0.25">
      <c r="A85" s="126" t="s">
        <v>496</v>
      </c>
      <c r="B85" s="128">
        <v>22</v>
      </c>
      <c r="C85" s="130"/>
      <c r="D85" s="128">
        <v>22</v>
      </c>
      <c r="E85" s="130"/>
      <c r="F85" s="133">
        <v>100</v>
      </c>
      <c r="G85" s="133"/>
      <c r="H85" s="133">
        <v>100</v>
      </c>
      <c r="I85" s="126"/>
    </row>
    <row r="86" spans="1:9" ht="13.5" thickBot="1" x14ac:dyDescent="0.25">
      <c r="A86" s="130"/>
      <c r="B86" s="151">
        <f>SUM(B68:B85)</f>
        <v>198002</v>
      </c>
      <c r="C86" s="130"/>
      <c r="D86" s="151">
        <f>SUM(D68:D85)</f>
        <v>179391</v>
      </c>
      <c r="E86" s="130"/>
      <c r="F86" s="130"/>
      <c r="G86" s="130"/>
      <c r="H86" s="130"/>
      <c r="I86" s="126"/>
    </row>
    <row r="87" spans="1:9" x14ac:dyDescent="0.2">
      <c r="A87" s="126"/>
      <c r="B87" s="132"/>
      <c r="C87" s="126"/>
      <c r="D87" s="132"/>
      <c r="E87" s="126"/>
      <c r="F87" s="126"/>
      <c r="G87" s="126"/>
      <c r="H87" s="126"/>
      <c r="I87" s="126"/>
    </row>
    <row r="88" spans="1:9" x14ac:dyDescent="0.2">
      <c r="A88" s="126"/>
      <c r="B88" s="132"/>
      <c r="C88" s="126"/>
      <c r="D88" s="132"/>
      <c r="E88" s="126"/>
      <c r="F88" s="126"/>
      <c r="G88" s="126"/>
      <c r="H88" s="150"/>
      <c r="I88" s="150"/>
    </row>
    <row r="89" spans="1:9" x14ac:dyDescent="0.2">
      <c r="A89" s="127" t="s">
        <v>495</v>
      </c>
      <c r="B89" s="126"/>
      <c r="C89" s="126"/>
      <c r="D89" s="126"/>
      <c r="E89" s="126"/>
      <c r="F89" s="126"/>
      <c r="G89" s="126"/>
      <c r="H89" s="126"/>
      <c r="I89" s="126"/>
    </row>
    <row r="90" spans="1:9" ht="41.25" customHeight="1" x14ac:dyDescent="0.2">
      <c r="A90" s="171" t="s">
        <v>549</v>
      </c>
      <c r="B90" s="171"/>
      <c r="C90" s="171"/>
      <c r="D90" s="171"/>
      <c r="E90" s="171"/>
      <c r="F90" s="171"/>
      <c r="G90" s="171"/>
      <c r="H90" s="171"/>
      <c r="I90" s="171"/>
    </row>
    <row r="91" spans="1:9" x14ac:dyDescent="0.2">
      <c r="A91" s="149"/>
      <c r="B91" s="149"/>
      <c r="C91" s="149"/>
      <c r="D91" s="149"/>
      <c r="E91" s="149"/>
      <c r="F91" s="149"/>
      <c r="G91" s="149"/>
      <c r="H91" s="149"/>
      <c r="I91" s="149"/>
    </row>
    <row r="92" spans="1:9" x14ac:dyDescent="0.2">
      <c r="A92" s="142" t="s">
        <v>494</v>
      </c>
      <c r="B92" s="126"/>
      <c r="C92" s="126"/>
      <c r="D92" s="126"/>
      <c r="E92" s="126"/>
      <c r="F92" s="126"/>
      <c r="G92" s="126"/>
      <c r="H92" s="126"/>
      <c r="I92" s="126"/>
    </row>
    <row r="93" spans="1:9" ht="27" customHeight="1" x14ac:dyDescent="0.2">
      <c r="A93" s="171" t="s">
        <v>493</v>
      </c>
      <c r="B93" s="171"/>
      <c r="C93" s="171"/>
      <c r="D93" s="171"/>
      <c r="E93" s="171"/>
      <c r="F93" s="171"/>
      <c r="G93" s="171"/>
      <c r="H93" s="171"/>
      <c r="I93" s="171"/>
    </row>
    <row r="94" spans="1:9" x14ac:dyDescent="0.2">
      <c r="A94" s="126"/>
      <c r="B94" s="126"/>
      <c r="C94" s="126"/>
      <c r="D94" s="126"/>
      <c r="E94" s="126"/>
      <c r="F94" s="126"/>
      <c r="G94" s="126"/>
      <c r="H94" s="126"/>
      <c r="I94" s="126"/>
    </row>
    <row r="95" spans="1:9" x14ac:dyDescent="0.2">
      <c r="A95" s="142" t="s">
        <v>492</v>
      </c>
      <c r="B95" s="126"/>
      <c r="C95" s="126"/>
      <c r="D95" s="126"/>
      <c r="E95" s="126"/>
      <c r="F95" s="126"/>
      <c r="G95" s="126"/>
      <c r="H95" s="126"/>
      <c r="I95" s="126"/>
    </row>
    <row r="96" spans="1:9" x14ac:dyDescent="0.2">
      <c r="A96" s="127"/>
      <c r="B96" s="126"/>
      <c r="C96" s="126"/>
      <c r="D96" s="126"/>
      <c r="E96" s="126"/>
      <c r="F96" s="126"/>
      <c r="G96" s="126"/>
      <c r="H96" s="126"/>
      <c r="I96" s="126"/>
    </row>
    <row r="97" spans="1:9" x14ac:dyDescent="0.2">
      <c r="A97" s="126"/>
      <c r="B97" s="176" t="s">
        <v>491</v>
      </c>
      <c r="C97" s="176"/>
      <c r="D97" s="176"/>
      <c r="E97" s="126"/>
      <c r="F97" s="126"/>
      <c r="G97" s="126"/>
      <c r="H97" s="126"/>
      <c r="I97" s="126"/>
    </row>
    <row r="98" spans="1:9" ht="13.5" thickBot="1" x14ac:dyDescent="0.25">
      <c r="A98" s="137" t="s">
        <v>480</v>
      </c>
      <c r="B98" s="148" t="s">
        <v>490</v>
      </c>
      <c r="C98" s="148"/>
      <c r="D98" s="148" t="s">
        <v>489</v>
      </c>
      <c r="E98" s="126"/>
      <c r="F98" s="126"/>
      <c r="G98" s="126"/>
      <c r="H98" s="126"/>
      <c r="I98" s="126"/>
    </row>
    <row r="99" spans="1:9" x14ac:dyDescent="0.2">
      <c r="A99" s="131" t="s">
        <v>488</v>
      </c>
      <c r="B99" s="126"/>
      <c r="C99" s="126"/>
      <c r="D99" s="126"/>
      <c r="E99" s="126"/>
      <c r="F99" s="126"/>
      <c r="G99" s="126"/>
      <c r="H99" s="126"/>
      <c r="I99" s="126"/>
    </row>
    <row r="100" spans="1:9" x14ac:dyDescent="0.2">
      <c r="A100" s="130" t="s">
        <v>468</v>
      </c>
      <c r="B100" s="129">
        <v>6334</v>
      </c>
      <c r="C100" s="126"/>
      <c r="D100" s="146">
        <v>6861</v>
      </c>
      <c r="E100" s="126"/>
      <c r="F100" s="126"/>
      <c r="G100" s="126"/>
      <c r="H100" s="126"/>
      <c r="I100" s="132"/>
    </row>
    <row r="101" spans="1:9" x14ac:dyDescent="0.2">
      <c r="A101" s="130" t="s">
        <v>472</v>
      </c>
      <c r="B101" s="129">
        <v>2052</v>
      </c>
      <c r="C101" s="147"/>
      <c r="D101" s="146">
        <v>1844</v>
      </c>
      <c r="E101" s="126"/>
      <c r="F101" s="126"/>
      <c r="G101" s="126"/>
      <c r="H101" s="134"/>
      <c r="I101" s="126"/>
    </row>
    <row r="102" spans="1:9" x14ac:dyDescent="0.2">
      <c r="A102" s="126"/>
      <c r="B102" s="129"/>
      <c r="C102" s="126"/>
      <c r="D102" s="129"/>
      <c r="E102" s="126"/>
      <c r="F102" s="126"/>
      <c r="G102" s="126"/>
      <c r="H102" s="126"/>
      <c r="I102" s="126"/>
    </row>
    <row r="103" spans="1:9" x14ac:dyDescent="0.2">
      <c r="A103" s="131" t="s">
        <v>487</v>
      </c>
      <c r="B103" s="129"/>
      <c r="C103" s="126"/>
      <c r="D103" s="129"/>
      <c r="E103" s="126"/>
      <c r="F103" s="126"/>
      <c r="G103" s="126"/>
      <c r="H103" s="126"/>
      <c r="I103" s="126"/>
    </row>
    <row r="104" spans="1:9" x14ac:dyDescent="0.2">
      <c r="A104" s="130" t="s">
        <v>468</v>
      </c>
      <c r="B104" s="129">
        <v>0</v>
      </c>
      <c r="C104" s="126"/>
      <c r="D104" s="140">
        <v>0</v>
      </c>
      <c r="E104" s="126"/>
      <c r="F104" s="126"/>
      <c r="G104" s="126"/>
      <c r="H104" s="126"/>
      <c r="I104" s="126"/>
    </row>
    <row r="105" spans="1:9" x14ac:dyDescent="0.2">
      <c r="A105" s="130" t="s">
        <v>472</v>
      </c>
      <c r="B105" s="129">
        <v>0</v>
      </c>
      <c r="C105" s="126"/>
      <c r="D105" s="140">
        <v>0</v>
      </c>
      <c r="E105" s="126"/>
      <c r="F105" s="126"/>
      <c r="G105" s="126"/>
      <c r="H105" s="126"/>
      <c r="I105" s="126"/>
    </row>
    <row r="106" spans="1:9" x14ac:dyDescent="0.2">
      <c r="A106" s="130"/>
      <c r="B106" s="129"/>
      <c r="C106" s="126"/>
      <c r="D106" s="129"/>
      <c r="E106" s="126"/>
      <c r="F106" s="126"/>
      <c r="G106" s="126"/>
      <c r="H106" s="126"/>
      <c r="I106" s="126"/>
    </row>
    <row r="107" spans="1:9" x14ac:dyDescent="0.2">
      <c r="A107" s="131" t="s">
        <v>486</v>
      </c>
      <c r="B107" s="129"/>
      <c r="C107" s="126"/>
      <c r="D107" s="129"/>
      <c r="E107" s="126"/>
      <c r="F107" s="126"/>
      <c r="G107" s="126"/>
      <c r="H107" s="126"/>
      <c r="I107" s="134"/>
    </row>
    <row r="108" spans="1:9" x14ac:dyDescent="0.2">
      <c r="A108" s="130" t="s">
        <v>468</v>
      </c>
      <c r="B108" s="129">
        <v>33639</v>
      </c>
      <c r="C108" s="126"/>
      <c r="D108" s="128">
        <v>28831</v>
      </c>
      <c r="E108" s="126"/>
      <c r="F108" s="126"/>
      <c r="G108" s="126"/>
      <c r="H108" s="126"/>
      <c r="I108" s="134"/>
    </row>
    <row r="109" spans="1:9" x14ac:dyDescent="0.2">
      <c r="A109" s="130" t="s">
        <v>472</v>
      </c>
      <c r="B109" s="129">
        <v>0</v>
      </c>
      <c r="C109" s="126"/>
      <c r="D109" s="140">
        <v>0</v>
      </c>
      <c r="E109" s="126"/>
      <c r="F109" s="126"/>
      <c r="G109" s="126"/>
      <c r="H109" s="126"/>
      <c r="I109" s="126"/>
    </row>
    <row r="110" spans="1:9" x14ac:dyDescent="0.2">
      <c r="A110" s="130"/>
      <c r="B110" s="129"/>
      <c r="C110" s="126"/>
      <c r="D110" s="129"/>
      <c r="E110" s="126"/>
      <c r="F110" s="126"/>
      <c r="G110" s="126"/>
      <c r="H110" s="126"/>
      <c r="I110" s="126"/>
    </row>
    <row r="111" spans="1:9" x14ac:dyDescent="0.2">
      <c r="A111" s="131" t="s">
        <v>485</v>
      </c>
      <c r="B111" s="129"/>
      <c r="C111" s="126"/>
      <c r="D111" s="129"/>
      <c r="E111" s="126"/>
      <c r="F111" s="126"/>
      <c r="G111" s="126"/>
      <c r="H111" s="126"/>
      <c r="I111" s="126"/>
    </row>
    <row r="112" spans="1:9" x14ac:dyDescent="0.2">
      <c r="A112" s="130" t="s">
        <v>468</v>
      </c>
      <c r="B112" s="129">
        <v>176</v>
      </c>
      <c r="C112" s="128"/>
      <c r="D112" s="128">
        <v>109</v>
      </c>
      <c r="E112" s="126"/>
      <c r="F112" s="126"/>
      <c r="G112" s="126"/>
      <c r="H112" s="126"/>
      <c r="I112" s="126"/>
    </row>
    <row r="113" spans="1:9" x14ac:dyDescent="0.2">
      <c r="A113" s="130" t="s">
        <v>472</v>
      </c>
      <c r="B113" s="129">
        <v>2</v>
      </c>
      <c r="C113" s="128"/>
      <c r="D113" s="128" t="s">
        <v>550</v>
      </c>
      <c r="E113" s="126"/>
      <c r="F113" s="126"/>
      <c r="G113" s="126"/>
      <c r="H113" s="126"/>
      <c r="I113" s="126"/>
    </row>
    <row r="114" spans="1:9" x14ac:dyDescent="0.2">
      <c r="A114" s="130"/>
      <c r="B114" s="129"/>
      <c r="C114" s="128"/>
      <c r="D114" s="129"/>
      <c r="E114" s="131"/>
      <c r="F114" s="131"/>
      <c r="G114" s="131"/>
      <c r="H114" s="139"/>
      <c r="I114" s="126"/>
    </row>
    <row r="115" spans="1:9" x14ac:dyDescent="0.2">
      <c r="A115" s="131" t="s">
        <v>484</v>
      </c>
      <c r="B115" s="144"/>
      <c r="C115" s="145"/>
      <c r="D115" s="144"/>
      <c r="E115" s="131"/>
      <c r="F115" s="131"/>
      <c r="G115" s="131"/>
      <c r="H115" s="143"/>
      <c r="I115" s="142"/>
    </row>
    <row r="116" spans="1:9" x14ac:dyDescent="0.2">
      <c r="A116" s="130" t="s">
        <v>483</v>
      </c>
      <c r="B116" s="128" t="s">
        <v>550</v>
      </c>
      <c r="C116" s="128"/>
      <c r="D116" s="140">
        <v>0</v>
      </c>
      <c r="E116" s="131"/>
      <c r="F116" s="131"/>
      <c r="G116" s="131"/>
      <c r="H116" s="139"/>
      <c r="I116" s="126"/>
    </row>
    <row r="117" spans="1:9" x14ac:dyDescent="0.2">
      <c r="A117" s="130"/>
      <c r="B117" s="129"/>
      <c r="C117" s="128"/>
      <c r="D117" s="129"/>
      <c r="E117" s="131"/>
      <c r="F117" s="131"/>
      <c r="G117" s="131"/>
      <c r="H117" s="139"/>
      <c r="I117" s="126"/>
    </row>
    <row r="118" spans="1:9" x14ac:dyDescent="0.2">
      <c r="A118" s="131" t="s">
        <v>482</v>
      </c>
      <c r="B118" s="129"/>
      <c r="C118" s="128"/>
      <c r="D118" s="129"/>
      <c r="E118" s="131"/>
      <c r="F118" s="131"/>
      <c r="G118" s="131"/>
      <c r="H118" s="139"/>
      <c r="I118" s="126"/>
    </row>
    <row r="119" spans="1:9" x14ac:dyDescent="0.2">
      <c r="A119" s="130" t="s">
        <v>468</v>
      </c>
      <c r="B119" s="129">
        <v>5901</v>
      </c>
      <c r="C119" s="128"/>
      <c r="D119" s="128">
        <v>1872</v>
      </c>
      <c r="E119" s="131"/>
      <c r="F119" s="131"/>
      <c r="G119" s="131"/>
      <c r="H119" s="139"/>
      <c r="I119" s="126"/>
    </row>
    <row r="120" spans="1:9" x14ac:dyDescent="0.2">
      <c r="A120" s="130" t="s">
        <v>472</v>
      </c>
      <c r="B120" s="129">
        <v>73</v>
      </c>
      <c r="C120" s="128"/>
      <c r="D120" s="129">
        <v>303</v>
      </c>
      <c r="E120" s="131"/>
      <c r="F120" s="131"/>
      <c r="G120" s="131"/>
      <c r="H120" s="139"/>
      <c r="I120" s="126"/>
    </row>
    <row r="121" spans="1:9" x14ac:dyDescent="0.2">
      <c r="A121" s="126"/>
      <c r="B121" s="126"/>
      <c r="C121" s="126"/>
      <c r="D121" s="126"/>
      <c r="E121" s="126"/>
      <c r="F121" s="138"/>
      <c r="G121" s="126"/>
      <c r="H121" s="138"/>
      <c r="I121" s="126"/>
    </row>
    <row r="122" spans="1:9" x14ac:dyDescent="0.2">
      <c r="A122" s="131" t="s">
        <v>481</v>
      </c>
      <c r="B122" s="129"/>
      <c r="C122" s="128"/>
      <c r="D122" s="129"/>
      <c r="E122" s="126"/>
      <c r="F122" s="126"/>
      <c r="G122" s="126"/>
      <c r="H122" s="126"/>
      <c r="I122" s="126"/>
    </row>
    <row r="123" spans="1:9" x14ac:dyDescent="0.2">
      <c r="A123" s="130" t="s">
        <v>468</v>
      </c>
      <c r="B123" s="129">
        <v>68</v>
      </c>
      <c r="C123" s="128"/>
      <c r="D123" s="129">
        <v>16</v>
      </c>
      <c r="E123" s="131"/>
      <c r="F123" s="131"/>
      <c r="G123" s="131"/>
      <c r="H123" s="139"/>
      <c r="I123" s="126"/>
    </row>
    <row r="124" spans="1:9" x14ac:dyDescent="0.2">
      <c r="A124" s="130" t="s">
        <v>472</v>
      </c>
      <c r="B124" s="129">
        <v>15</v>
      </c>
      <c r="C124" s="128"/>
      <c r="D124" s="129">
        <v>2</v>
      </c>
      <c r="E124" s="131"/>
      <c r="F124" s="131"/>
      <c r="G124" s="131"/>
      <c r="H124" s="139"/>
      <c r="I124" s="126"/>
    </row>
    <row r="125" spans="1:9" x14ac:dyDescent="0.2">
      <c r="A125" s="130"/>
      <c r="B125" s="129"/>
      <c r="C125" s="128"/>
      <c r="D125" s="129"/>
      <c r="E125" s="131"/>
      <c r="F125" s="131"/>
      <c r="G125" s="131"/>
      <c r="H125" s="139"/>
      <c r="I125" s="126"/>
    </row>
    <row r="126" spans="1:9" x14ac:dyDescent="0.2">
      <c r="A126" s="126"/>
      <c r="B126" s="126"/>
      <c r="C126" s="126"/>
      <c r="D126" s="126"/>
      <c r="E126" s="126"/>
      <c r="F126" s="138"/>
      <c r="G126" s="126"/>
      <c r="H126" s="138"/>
      <c r="I126" s="126"/>
    </row>
    <row r="127" spans="1:9" x14ac:dyDescent="0.2">
      <c r="A127" s="126"/>
      <c r="B127" s="176"/>
      <c r="C127" s="176"/>
      <c r="D127" s="176"/>
      <c r="E127" s="126"/>
      <c r="F127" s="126"/>
      <c r="G127" s="126"/>
      <c r="H127" s="126"/>
      <c r="I127" s="126"/>
    </row>
    <row r="128" spans="1:9" ht="13.5" thickBot="1" x14ac:dyDescent="0.25">
      <c r="A128" s="137" t="s">
        <v>480</v>
      </c>
      <c r="B128" s="135" t="s">
        <v>548</v>
      </c>
      <c r="C128" s="136"/>
      <c r="D128" s="135" t="s">
        <v>479</v>
      </c>
      <c r="E128" s="126"/>
      <c r="F128" s="128"/>
      <c r="G128" s="126"/>
      <c r="H128" s="128"/>
      <c r="I128" s="126"/>
    </row>
    <row r="129" spans="1:9" x14ac:dyDescent="0.2">
      <c r="A129" s="126"/>
      <c r="B129" s="126"/>
      <c r="C129" s="126"/>
      <c r="D129" s="126"/>
      <c r="E129" s="126"/>
      <c r="F129" s="133"/>
      <c r="G129" s="126"/>
      <c r="H129" s="133"/>
      <c r="I129" s="126"/>
    </row>
    <row r="130" spans="1:9" x14ac:dyDescent="0.2">
      <c r="A130" s="131" t="s">
        <v>478</v>
      </c>
      <c r="B130" s="126"/>
      <c r="C130" s="126"/>
      <c r="D130" s="126"/>
      <c r="E130" s="126"/>
      <c r="F130" s="126"/>
      <c r="G130" s="126"/>
      <c r="H130" s="126"/>
      <c r="I130" s="126"/>
    </row>
    <row r="131" spans="1:9" x14ac:dyDescent="0.2">
      <c r="A131" s="130" t="s">
        <v>468</v>
      </c>
      <c r="B131" s="129">
        <v>8391</v>
      </c>
      <c r="C131" s="126"/>
      <c r="D131" s="168">
        <v>9931</v>
      </c>
      <c r="E131" s="126"/>
      <c r="F131" s="126"/>
      <c r="G131" s="134"/>
      <c r="H131" s="126"/>
      <c r="I131" s="132"/>
    </row>
    <row r="132" spans="1:9" x14ac:dyDescent="0.2">
      <c r="A132" s="130" t="s">
        <v>472</v>
      </c>
      <c r="B132" s="129">
        <v>2109</v>
      </c>
      <c r="C132" s="126"/>
      <c r="D132" s="168">
        <v>1766</v>
      </c>
      <c r="E132" s="126"/>
      <c r="F132" s="128"/>
      <c r="G132" s="126"/>
      <c r="H132" s="128"/>
      <c r="I132" s="132"/>
    </row>
    <row r="133" spans="1:9" x14ac:dyDescent="0.2">
      <c r="A133" s="126"/>
      <c r="B133" s="129"/>
      <c r="C133" s="126"/>
      <c r="D133" s="168"/>
      <c r="E133" s="126"/>
      <c r="F133" s="126"/>
      <c r="G133" s="126"/>
      <c r="H133" s="126"/>
      <c r="I133" s="126"/>
    </row>
    <row r="134" spans="1:9" x14ac:dyDescent="0.2">
      <c r="A134" s="131" t="s">
        <v>477</v>
      </c>
      <c r="B134" s="129"/>
      <c r="C134" s="126"/>
      <c r="D134" s="168"/>
      <c r="E134" s="126"/>
      <c r="F134" s="126"/>
      <c r="G134" s="126"/>
      <c r="H134" s="126"/>
      <c r="I134" s="126"/>
    </row>
    <row r="135" spans="1:9" x14ac:dyDescent="0.2">
      <c r="A135" s="130" t="s">
        <v>468</v>
      </c>
      <c r="B135" s="129">
        <v>33639</v>
      </c>
      <c r="C135" s="126"/>
      <c r="D135" s="168">
        <v>0</v>
      </c>
      <c r="E135" s="126"/>
      <c r="F135" s="128"/>
      <c r="G135" s="126"/>
      <c r="H135" s="133"/>
      <c r="I135" s="126"/>
    </row>
    <row r="136" spans="1:9" x14ac:dyDescent="0.2">
      <c r="A136" s="130" t="s">
        <v>472</v>
      </c>
      <c r="B136" s="129">
        <v>0</v>
      </c>
      <c r="C136" s="126"/>
      <c r="D136" s="168">
        <v>42980</v>
      </c>
      <c r="E136" s="126"/>
      <c r="F136" s="128"/>
      <c r="G136" s="126"/>
      <c r="H136" s="133"/>
      <c r="I136" s="126"/>
    </row>
    <row r="137" spans="1:9" x14ac:dyDescent="0.2">
      <c r="A137" s="130"/>
      <c r="B137" s="129"/>
      <c r="C137" s="126"/>
      <c r="D137" s="168"/>
      <c r="E137" s="126"/>
      <c r="F137" s="133"/>
      <c r="G137" s="126"/>
      <c r="H137" s="128"/>
      <c r="I137" s="126"/>
    </row>
    <row r="138" spans="1:9" x14ac:dyDescent="0.2">
      <c r="A138" s="131" t="s">
        <v>476</v>
      </c>
      <c r="B138" s="129"/>
      <c r="C138" s="126"/>
      <c r="D138" s="168"/>
      <c r="E138" s="126"/>
      <c r="F138" s="133"/>
      <c r="G138" s="126"/>
      <c r="H138" s="128"/>
      <c r="I138" s="126"/>
    </row>
    <row r="139" spans="1:9" x14ac:dyDescent="0.2">
      <c r="A139" s="130" t="s">
        <v>468</v>
      </c>
      <c r="B139" s="129">
        <v>649</v>
      </c>
      <c r="C139" s="126"/>
      <c r="D139" s="168">
        <v>696</v>
      </c>
      <c r="E139" s="126"/>
      <c r="F139" s="133"/>
      <c r="G139" s="126"/>
      <c r="H139" s="128"/>
      <c r="I139" s="126"/>
    </row>
    <row r="140" spans="1:9" x14ac:dyDescent="0.2">
      <c r="A140" s="130"/>
      <c r="B140" s="129"/>
      <c r="C140" s="126"/>
      <c r="D140" s="168"/>
      <c r="E140" s="126"/>
      <c r="F140" s="133"/>
      <c r="G140" s="126"/>
      <c r="H140" s="128"/>
      <c r="I140" s="126"/>
    </row>
    <row r="141" spans="1:9" x14ac:dyDescent="0.2">
      <c r="A141" s="131" t="s">
        <v>475</v>
      </c>
      <c r="B141" s="129"/>
      <c r="C141" s="126"/>
      <c r="D141" s="168"/>
      <c r="E141" s="126"/>
      <c r="F141" s="126"/>
      <c r="G141" s="126"/>
      <c r="H141" s="126"/>
      <c r="I141" s="126"/>
    </row>
    <row r="142" spans="1:9" x14ac:dyDescent="0.2">
      <c r="A142" s="130" t="s">
        <v>468</v>
      </c>
      <c r="B142" s="129">
        <v>6610</v>
      </c>
      <c r="C142" s="126"/>
      <c r="D142" s="168">
        <v>7238</v>
      </c>
      <c r="E142" s="126"/>
      <c r="F142" s="126"/>
      <c r="G142" s="134"/>
      <c r="H142" s="126"/>
      <c r="I142" s="126"/>
    </row>
    <row r="143" spans="1:9" x14ac:dyDescent="0.2">
      <c r="A143" s="130"/>
      <c r="B143" s="129"/>
      <c r="C143" s="126"/>
      <c r="D143" s="168"/>
      <c r="E143" s="126"/>
      <c r="F143" s="129"/>
      <c r="G143" s="126"/>
      <c r="H143" s="133"/>
      <c r="I143" s="126"/>
    </row>
    <row r="144" spans="1:9" x14ac:dyDescent="0.2">
      <c r="A144" s="131" t="s">
        <v>474</v>
      </c>
      <c r="B144" s="129"/>
      <c r="C144" s="126"/>
      <c r="D144" s="168"/>
      <c r="E144" s="126"/>
      <c r="F144" s="126"/>
      <c r="G144" s="126"/>
      <c r="H144" s="126"/>
      <c r="I144" s="126"/>
    </row>
    <row r="145" spans="1:9" x14ac:dyDescent="0.2">
      <c r="A145" s="130" t="s">
        <v>468</v>
      </c>
      <c r="B145" s="129">
        <v>22295</v>
      </c>
      <c r="C145" s="126"/>
      <c r="D145" s="168">
        <v>24175</v>
      </c>
      <c r="E145" s="126"/>
      <c r="F145" s="126"/>
      <c r="G145" s="126"/>
      <c r="H145" s="126"/>
      <c r="I145" s="132"/>
    </row>
    <row r="146" spans="1:9" x14ac:dyDescent="0.2">
      <c r="A146" s="130"/>
      <c r="B146" s="129"/>
      <c r="C146" s="126"/>
      <c r="D146" s="168"/>
      <c r="E146" s="126"/>
      <c r="F146" s="126"/>
      <c r="G146" s="126"/>
      <c r="H146" s="126"/>
      <c r="I146" s="126"/>
    </row>
    <row r="147" spans="1:9" x14ac:dyDescent="0.2">
      <c r="A147" s="131" t="s">
        <v>473</v>
      </c>
      <c r="B147" s="129"/>
      <c r="C147" s="126"/>
      <c r="D147" s="168"/>
      <c r="E147" s="126"/>
      <c r="F147" s="126"/>
      <c r="G147" s="126"/>
      <c r="H147" s="126"/>
      <c r="I147" s="126"/>
    </row>
    <row r="148" spans="1:9" x14ac:dyDescent="0.2">
      <c r="A148" s="130" t="s">
        <v>468</v>
      </c>
      <c r="B148" s="129">
        <v>9131</v>
      </c>
      <c r="C148" s="126"/>
      <c r="D148" s="168">
        <v>19983</v>
      </c>
      <c r="E148" s="126"/>
      <c r="F148" s="126"/>
      <c r="G148" s="126"/>
      <c r="H148" s="126"/>
      <c r="I148" s="126"/>
    </row>
    <row r="149" spans="1:9" x14ac:dyDescent="0.2">
      <c r="A149" s="130" t="s">
        <v>472</v>
      </c>
      <c r="B149" s="129">
        <v>3309</v>
      </c>
      <c r="C149" s="126"/>
      <c r="D149" s="168">
        <v>4606</v>
      </c>
      <c r="E149" s="126"/>
      <c r="F149" s="126"/>
      <c r="G149" s="126"/>
      <c r="H149" s="126"/>
      <c r="I149" s="126"/>
    </row>
    <row r="150" spans="1:9" x14ac:dyDescent="0.2">
      <c r="A150" s="130"/>
      <c r="B150" s="129"/>
      <c r="C150" s="126"/>
      <c r="D150" s="168"/>
      <c r="E150" s="126"/>
      <c r="F150" s="126"/>
      <c r="G150" s="126"/>
      <c r="H150" s="126"/>
      <c r="I150" s="126"/>
    </row>
    <row r="151" spans="1:9" x14ac:dyDescent="0.2">
      <c r="A151" s="131" t="s">
        <v>471</v>
      </c>
      <c r="B151" s="129"/>
      <c r="C151" s="126"/>
      <c r="D151" s="168"/>
      <c r="E151" s="126"/>
      <c r="F151" s="126"/>
      <c r="G151" s="126"/>
      <c r="H151" s="126"/>
      <c r="I151" s="126"/>
    </row>
    <row r="152" spans="1:9" x14ac:dyDescent="0.2">
      <c r="A152" s="130" t="s">
        <v>468</v>
      </c>
      <c r="B152" s="129">
        <v>0</v>
      </c>
      <c r="C152" s="126"/>
      <c r="D152" s="168" t="s">
        <v>550</v>
      </c>
      <c r="E152" s="126"/>
      <c r="F152" s="126"/>
      <c r="G152" s="126"/>
      <c r="H152" s="126"/>
      <c r="I152" s="126"/>
    </row>
    <row r="153" spans="1:9" x14ac:dyDescent="0.2">
      <c r="A153" s="130"/>
      <c r="B153" s="129"/>
      <c r="C153" s="126"/>
      <c r="D153" s="168"/>
      <c r="E153" s="126"/>
      <c r="F153" s="126"/>
      <c r="G153" s="126"/>
      <c r="H153" s="126"/>
      <c r="I153" s="126"/>
    </row>
    <row r="154" spans="1:9" x14ac:dyDescent="0.2">
      <c r="A154" s="131" t="s">
        <v>470</v>
      </c>
      <c r="B154" s="129"/>
      <c r="C154" s="126"/>
      <c r="D154" s="168"/>
      <c r="E154" s="126"/>
      <c r="F154" s="126"/>
      <c r="G154" s="126"/>
      <c r="H154" s="126"/>
      <c r="I154" s="126"/>
    </row>
    <row r="155" spans="1:9" x14ac:dyDescent="0.2">
      <c r="A155" s="130" t="s">
        <v>468</v>
      </c>
      <c r="B155" s="129">
        <v>0</v>
      </c>
      <c r="C155" s="126"/>
      <c r="D155" s="168">
        <v>70</v>
      </c>
      <c r="E155" s="126"/>
      <c r="F155" s="126"/>
      <c r="G155" s="126"/>
      <c r="H155" s="126"/>
      <c r="I155" s="126"/>
    </row>
    <row r="156" spans="1:9" x14ac:dyDescent="0.2">
      <c r="A156" s="130"/>
      <c r="B156" s="129"/>
      <c r="C156" s="126"/>
      <c r="D156" s="168"/>
      <c r="E156" s="126"/>
      <c r="F156" s="126"/>
      <c r="G156" s="126"/>
      <c r="H156" s="126"/>
      <c r="I156" s="126"/>
    </row>
    <row r="157" spans="1:9" x14ac:dyDescent="0.2">
      <c r="A157" s="131" t="s">
        <v>469</v>
      </c>
      <c r="B157" s="129"/>
      <c r="C157" s="126"/>
      <c r="D157" s="168"/>
      <c r="E157" s="126"/>
      <c r="F157" s="126"/>
      <c r="G157" s="126"/>
      <c r="H157" s="126"/>
      <c r="I157" s="126"/>
    </row>
    <row r="158" spans="1:9" x14ac:dyDescent="0.2">
      <c r="A158" s="130" t="s">
        <v>468</v>
      </c>
      <c r="B158" s="129">
        <v>14</v>
      </c>
      <c r="C158" s="126"/>
      <c r="D158" s="168">
        <v>23014</v>
      </c>
      <c r="E158" s="126"/>
      <c r="F158" s="126"/>
      <c r="G158" s="126"/>
      <c r="H158" s="126"/>
      <c r="I158" s="126"/>
    </row>
    <row r="159" spans="1:9" x14ac:dyDescent="0.2">
      <c r="A159" s="130"/>
      <c r="B159" s="129"/>
      <c r="C159" s="126"/>
      <c r="D159" s="129"/>
      <c r="E159" s="126"/>
      <c r="F159" s="126"/>
      <c r="G159" s="126"/>
      <c r="H159" s="126"/>
      <c r="I159" s="126"/>
    </row>
    <row r="160" spans="1:9" x14ac:dyDescent="0.2">
      <c r="A160" s="126"/>
      <c r="B160" s="126"/>
      <c r="C160" s="126"/>
      <c r="D160" s="128"/>
      <c r="E160" s="126"/>
      <c r="F160" s="126"/>
      <c r="G160" s="126"/>
      <c r="H160" s="126"/>
      <c r="I160" s="126"/>
    </row>
    <row r="161" spans="1:9" x14ac:dyDescent="0.2">
      <c r="A161" s="127" t="s">
        <v>467</v>
      </c>
      <c r="B161" s="126"/>
      <c r="C161" s="126"/>
      <c r="D161" s="126"/>
      <c r="E161" s="126"/>
      <c r="F161" s="126"/>
      <c r="G161" s="126"/>
      <c r="H161" s="126"/>
      <c r="I161" s="126"/>
    </row>
    <row r="162" spans="1:9" ht="26.25" customHeight="1" x14ac:dyDescent="0.2">
      <c r="A162" s="177" t="s">
        <v>466</v>
      </c>
      <c r="B162" s="177"/>
      <c r="C162" s="177"/>
      <c r="D162" s="177"/>
      <c r="E162" s="125"/>
      <c r="F162" s="125"/>
      <c r="G162" s="125"/>
      <c r="H162" s="125"/>
      <c r="I162" s="125"/>
    </row>
    <row r="163" spans="1:9" ht="26.25" customHeight="1" x14ac:dyDescent="0.2">
      <c r="A163" s="177"/>
      <c r="B163" s="177"/>
      <c r="C163" s="177"/>
      <c r="D163" s="177"/>
      <c r="E163" s="125"/>
      <c r="F163" s="125"/>
      <c r="G163" s="125"/>
      <c r="H163" s="125"/>
      <c r="I163" s="125"/>
    </row>
    <row r="164" spans="1:9" ht="26.25" customHeight="1" x14ac:dyDescent="0.2">
      <c r="A164" s="174" t="s">
        <v>465</v>
      </c>
      <c r="B164" s="174"/>
      <c r="C164" s="174"/>
      <c r="D164" s="174"/>
      <c r="E164" s="124"/>
      <c r="F164" s="124"/>
      <c r="G164" s="124"/>
      <c r="H164" s="124"/>
      <c r="I164" s="124"/>
    </row>
    <row r="165" spans="1:9" ht="26.25" customHeight="1" x14ac:dyDescent="0.2">
      <c r="A165" s="174"/>
      <c r="B165" s="174"/>
      <c r="C165" s="174"/>
      <c r="D165" s="174"/>
      <c r="E165" s="124"/>
      <c r="F165" s="124"/>
      <c r="G165" s="124"/>
      <c r="H165" s="124"/>
      <c r="I165" s="124"/>
    </row>
  </sheetData>
  <mergeCells count="19">
    <mergeCell ref="A60:I60"/>
    <mergeCell ref="A63:I63"/>
    <mergeCell ref="A164:D165"/>
    <mergeCell ref="A65:A66"/>
    <mergeCell ref="A90:I90"/>
    <mergeCell ref="A93:I93"/>
    <mergeCell ref="B97:D97"/>
    <mergeCell ref="B127:D127"/>
    <mergeCell ref="A162:D163"/>
    <mergeCell ref="A45:I45"/>
    <mergeCell ref="A47:I47"/>
    <mergeCell ref="A49:I49"/>
    <mergeCell ref="A52:A53"/>
    <mergeCell ref="A59:I59"/>
    <mergeCell ref="A9:I9"/>
    <mergeCell ref="A10:I10"/>
    <mergeCell ref="A13:I13"/>
    <mergeCell ref="A14:I14"/>
    <mergeCell ref="A17:I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A013944B7EE40A95B1C8C541A93BE" ma:contentTypeVersion="20" ma:contentTypeDescription="Create a new document." ma:contentTypeScope="" ma:versionID="fc2ba77f3ced9be2ec9b7a02b8c85dca">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0dc3a2bb44a8126e952a9cdd20174f9d"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1949806-77DA-4431-9BA7-6219C51074C4}"/>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 ds:uri="ff7022f0-7135-4745-88ac-b0711da4c21f"/>
    <ds:schemaRef ds:uri="aa2aacec-9352-4d97-80ca-94620611eeb8"/>
  </ds:schemaRefs>
</ds:datastoreItem>
</file>

<file path=docMetadata/LabelInfo.xml><?xml version="1.0" encoding="utf-8"?>
<clbl:labelList xmlns:clbl="http://schemas.microsoft.com/office/2020/mipLabelMetadata">
  <clbl:label id="{e2e3c89b-a592-4933-82ed-af6fd7503dd2}" enabled="0" method="" siteId="{e2e3c89b-a592-4933-82ed-af6fd7503d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Klara Kolarić Hazler</cp:lastModifiedBy>
  <cp:lastPrinted>2018-04-25T06:49:36Z</cp:lastPrinted>
  <dcterms:created xsi:type="dcterms:W3CDTF">2008-10-17T11:51:54Z</dcterms:created>
  <dcterms:modified xsi:type="dcterms:W3CDTF">2026-04-29T08:25:34Z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