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6/NO_29042026_I_kvartal/7_HANFA_objava/Grupa/Hrvatski/"/>
    </mc:Choice>
  </mc:AlternateContent>
  <xr:revisionPtr revIDLastSave="99" documentId="8_{F27B58AE-6829-4578-A881-B06BD04D0145}" xr6:coauthVersionLast="47" xr6:coauthVersionMax="47" xr10:uidLastSave="{8DB3DBCE-A82A-4F7F-90AC-2ED9F0FDA9BA}"/>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podaci'!$A$1:$N$83</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4" i="24" l="1"/>
  <c r="E234" i="24"/>
  <c r="I229" i="24"/>
  <c r="G229" i="24"/>
  <c r="F229" i="24"/>
  <c r="E229" i="24"/>
  <c r="G221" i="24"/>
  <c r="E221" i="24"/>
  <c r="I216" i="24"/>
  <c r="G216" i="24"/>
  <c r="F216" i="24"/>
  <c r="E216" i="24"/>
  <c r="F204" i="24"/>
  <c r="I192" i="24"/>
  <c r="F192" i="24"/>
  <c r="I152" i="24"/>
  <c r="F152" i="24"/>
  <c r="I139" i="24"/>
  <c r="F139" i="24"/>
  <c r="I136" i="24"/>
  <c r="F136" i="24"/>
  <c r="I133" i="24"/>
  <c r="F133" i="24"/>
  <c r="F143" i="24" l="1"/>
  <c r="F145" i="24" s="1"/>
  <c r="F147" i="24" s="1"/>
  <c r="I143" i="24"/>
  <c r="I145" i="24" s="1"/>
  <c r="I147" i="24" s="1"/>
  <c r="H13" i="2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<sst xmlns="http://schemas.openxmlformats.org/spreadsheetml/2006/main" count="848" uniqueCount="666">
  <si>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</si>
  <si>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</si>
  <si>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</si>
  <si>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</si>
  <si>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</si>
  <si>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</si>
  <si>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</si>
  <si>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</si>
  <si>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</si>
  <si>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</si>
  <si>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</si>
  <si>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</si>
  <si>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</si>
  <si>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</si>
  <si>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</si>
  <si>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</si>
  <si>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</si>
  <si>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</si>
  <si>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</si>
  <si>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</si>
  <si>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</si>
  <si>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</si>
  <si>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</si>
  <si>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</si>
  <si>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</si>
  <si>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</si>
  <si>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</si>
  <si>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</si>
  <si>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</si>
  <si>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</si>
  <si>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</si>
  <si>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</si>
  <si>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</si>
  <si>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</si>
  <si>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</si>
  <si>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</si>
  <si>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</si>
  <si>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</si>
  <si>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</si>
  <si>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</si>
  <si>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</si>
  <si>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</si>
  <si>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</si>
  <si>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</si>
  <si>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</si>
  <si>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</si>
  <si>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</si>
  <si>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</si>
  <si>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</si>
  <si>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</si>
  <si>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</si>
  <si>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</si>
  <si>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</si>
  <si>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</si>
  <si>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</si>
  <si>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</si>
  <si>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</si>
  <si>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</si>
  <si>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</si>
  <si>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</si>
  <si>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</si>
  <si>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</si>
  <si>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</si>
  <si>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</si>
  <si>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</si>
  <si>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</si>
  <si>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</si>
  <si>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</si>
  <si>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</si>
  <si>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</si>
  <si>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</si>
  <si>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</si>
  <si>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</si>
  <si>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</si>
  <si>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</si>
  <si>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</si>
  <si>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</si>
  <si>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</si>
  <si>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</si>
  <si>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</si>
  <si>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</si>
  <si>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</si>
  <si>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</si>
  <si>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</si>
  <si>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</si>
  <si>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</si>
  <si>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</si>
  <si>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</si>
  <si>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</si>
  <si>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</si>
  <si>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</si>
  <si>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</si>
  <si>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</si>
  <si>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</si>
  <si>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</si>
  <si>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</si>
  <si>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</si>
  <si>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</si>
  <si>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</si>
  <si>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</si>
  <si>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</si>
  <si>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</si>
  <si>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</si>
  <si>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</si>
  <si>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</si>
  <si>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</si>
  <si>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</si>
  <si>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</si>
  <si>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</si>
  <si>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</si>
  <si>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</si>
  <si>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</si>
  <si>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</si>
  <si>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</si>
  <si>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</si>
  <si>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</si>
  <si>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</si>
  <si>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</si>
  <si>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</si>
  <si>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</si>
  <si>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</si>
  <si>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</si>
  <si>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</si>
  <si>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</si>
  <si>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</si>
  <si>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</si>
  <si>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</si>
  <si>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</si>
  <si>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</si>
  <si>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</si>
  <si>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</si>
  <si>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</si>
  <si>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</si>
  <si>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</si>
  <si>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</si>
  <si>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</si>
  <si>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</si>
  <si>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</si>
  <si>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</si>
  <si>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</si>
  <si>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</si>
  <si>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</si>
  <si>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</si>
  <si>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</si>
  <si>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</si>
  <si>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</si>
  <si>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</si>
  <si>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</si>
  <si>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</si>
  <si>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</si>
  <si>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</si>
  <si>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</si>
  <si>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</si>
  <si>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</si>
  <si>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</si>
  <si>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</si>
  <si>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</si>
  <si>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</si>
  <si>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</si>
  <si>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</si>
  <si>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</si>
  <si>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</si>
  <si>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</si>
  <si>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</si>
  <si>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</si>
  <si>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</si>
  <si>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</si>
  <si>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</si>
  <si>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</si>
  <si>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</si>
  <si>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</si>
  <si>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</si>
  <si>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</si>
  <si>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</si>
  <si>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</si>
  <si>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</si>
  <si>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</si>
  <si>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</si>
  <si>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</si>
  <si>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</si>
  <si>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</si>
  <si>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</si>
  <si>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</si>
  <si>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</si>
  <si>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</si>
  <si>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</si>
  <si>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</si>
  <si>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</si>
  <si>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</si>
  <si>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</si>
  <si>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</si>
  <si>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</si>
  <si>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</si>
  <si>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</si>
  <si>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</si>
  <si>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</si>
  <si>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</si>
  <si>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</si>
  <si>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</si>
  <si>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</si>
  <si>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</si>
  <si>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</si>
  <si>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</si>
  <si>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</si>
  <si>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</si>
  <si>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</si>
  <si>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</si>
  <si>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</si>
  <si>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</si>
  <si>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</si>
  <si>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</si>
  <si>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</si>
  <si>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</si>
  <si>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</si>
  <si>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</si>
  <si>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</si>
  <si>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</si>
  <si>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</si>
  <si>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</si>
  <si>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</si>
  <si>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</si>
  <si>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</si>
  <si>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</si>
  <si>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</si>
  <si>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</si>
  <si>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</si>
  <si>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</si>
  <si>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</si>
  <si>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</si>
  <si>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</si>
  <si>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</si>
  <si>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</si>
  <si>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</si>
  <si>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</si>
  <si>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</si>
  <si>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</si>
  <si>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</si>
  <si>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</si>
  <si>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</si>
  <si>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</si>
  <si>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</si>
  <si>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</si>
  <si>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</si>
  <si>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</si>
  <si>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</si>
  <si>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</si>
  <si>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</si>
  <si>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</si>
  <si>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</si>
  <si>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</si>
  <si>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</si>
  <si>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</si>
  <si>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</si>
  <si>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</si>
  <si>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</si>
  <si>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</si>
  <si>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</si>
  <si>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</si>
  <si>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</si>
  <si>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</si>
  <si>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</si>
  <si>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</si>
  <si>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</si>
  <si>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</si>
  <si>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</si>
  <si>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</si>
  <si>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</si>
  <si>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</si>
  <si>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</si>
  <si>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</si>
  <si>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</si>
  <si>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</si>
  <si>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</si>
  <si>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</si>
  <si>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</si>
  <si>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</si>
  <si>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</si>
  <si>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</si>
  <si>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</si>
  <si>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</si>
  <si>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</si>
  <si>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</si>
  <si>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</si>
  <si>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</si>
  <si>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</si>
  <si>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</si>
  <si>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</si>
  <si>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</si>
  <si>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</si>
  <si>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</si>
  <si>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</si>
  <si>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</si>
  <si>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</si>
  <si>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</si>
  <si>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</si>
  <si>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</si>
  <si>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</si>
  <si>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</si>
  <si>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</si>
  <si>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</si>
  <si>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</si>
  <si>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</si>
  <si>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</si>
  <si>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</si>
  <si>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</si>
  <si>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</si>
  <si>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</si>
  <si>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</si>
  <si>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</si>
  <si>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</si>
  <si>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</si>
  <si>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</si>
  <si>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</si>
  <si>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</si>
  <si>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</si>
  <si>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</si>
  <si>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</si>
  <si>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</si>
  <si>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</si>
  <si>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</si>
  <si>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</si>
  <si>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</si>
  <si>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</si>
  <si>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</si>
  <si>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</si>
  <si>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</si>
  <si>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</si>
  <si>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</si>
  <si>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</si>
  <si>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</si>
  <si>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</si>
  <si>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</si>
  <si>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</si>
  <si>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</si>
  <si>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</si>
  <si>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</si>
  <si>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</si>
  <si>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</si>
  <si>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</si>
  <si>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</si>
  <si>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</si>
  <si>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</si>
  <si>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</si>
  <si>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</si>
  <si>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</si>
  <si>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</si>
  <si>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</si>
  <si>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</si>
  <si>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</si>
  <si>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</si>
  <si>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</si>
  <si>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</si>
  <si>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</si>
  <si>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</si>
  <si>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</si>
  <si>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</si>
  <si>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</si>
  <si>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</si>
  <si>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</si>
  <si>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</si>
  <si>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</si>
  <si>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</si>
  <si>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</si>
  <si>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</si>
  <si>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</si>
  <si>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</si>
  <si>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</si>
  <si>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</si>
  <si>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</si>
  <si>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</si>
  <si>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</si>
  <si>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</si>
  <si>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</si>
  <si>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</si>
  <si>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</si>
  <si>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</si>
  <si>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</si>
  <si>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</si>
  <si>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</si>
  <si>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</si>
  <si>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</si>
  <si>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</si>
  <si>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</si>
  <si>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</si>
  <si>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</si>
  <si>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</si>
  <si>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</si>
  <si>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</si>
  <si>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</si>
  <si>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</si>
  <si>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</si>
  <si>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</si>
  <si>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</si>
  <si>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</si>
  <si>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</si>
  <si>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</si>
  <si>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</si>
  <si>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</si>
  <si>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</si>
  <si>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</si>
  <si>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</si>
  <si>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</si>
  <si>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</si>
  <si>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</si>
  <si>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</si>
  <si>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</si>
  <si>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</si>
  <si>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</si>
  <si>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</si>
  <si>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</si>
  <si>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</si>
  <si>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</si>
  <si>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</si>
  <si>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</si>
  <si>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</si>
  <si>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</si>
  <si>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</si>
  <si>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</si>
  <si>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</si>
  <si>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</si>
  <si>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</si>
  <si>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</si>
  <si>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</si>
  <si>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</si>
  <si>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</si>
  <si>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</si>
  <si>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</si>
  <si>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</si>
  <si>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</si>
  <si>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</si>
  <si>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</si>
  <si>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</si>
  <si>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</si>
  <si>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</si>
  <si>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</si>
  <si>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</si>
  <si>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</si>
  <si>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</si>
  <si>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</si>
  <si>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</si>
  <si>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</si>
  <si>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</si>
  <si>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</si>
  <si>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</si>
  <si>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</si>
  <si>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</si>
  <si>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</si>
  <si>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</si>
  <si>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</si>
  <si>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03282635</t>
  </si>
  <si>
    <t>080040936</t>
  </si>
  <si>
    <t>45050126417</t>
  </si>
  <si>
    <t>501</t>
  </si>
  <si>
    <t>HR</t>
  </si>
  <si>
    <t>74780000HOSHMRAWOI15</t>
  </si>
  <si>
    <t>KONČAR d.d.</t>
  </si>
  <si>
    <t>ZAGREB</t>
  </si>
  <si>
    <t>FALLEROVO ŠETALIŠTE 22</t>
  </si>
  <si>
    <t>koncar.finance@koncar.hr</t>
  </si>
  <si>
    <t>www.koncar.hr</t>
  </si>
  <si>
    <t>KONČAR - Institut za elektrotehniku d.o.o. za istraživanje, razvoj i usluge</t>
  </si>
  <si>
    <t>Zagreb</t>
  </si>
  <si>
    <t>KONČAR - Elektronika i informatika d.o.o. za proizvodnju i usluge</t>
  </si>
  <si>
    <t>KONČAR - Motori i električni sustavi d.o.o. za proizvodnju</t>
  </si>
  <si>
    <t>KONČAR - Generatori i motori d.o.o. za proizvodnju</t>
  </si>
  <si>
    <t>KONČAR - Obnovljivi izvori d.o.o. za proizvodnju</t>
  </si>
  <si>
    <t>KONČAR - Mjerni transformatori d.d. za proizvodnju</t>
  </si>
  <si>
    <t>KONČAR - Distributivni i specijalni transformatori d.d. za proizvodnju</t>
  </si>
  <si>
    <t>KONČAR - Aparati i postrojenja d.o.o. za proizvodnju</t>
  </si>
  <si>
    <t>KONČAR - Električna vozila d.d. za proizvodnju</t>
  </si>
  <si>
    <t>KONČAR - Metalne konstrukcije d.o.o. za proizvodnju</t>
  </si>
  <si>
    <t>KONČAR - Digital d.o.o. za digitalne usluge</t>
  </si>
  <si>
    <t>KONČAR - Transformatorski kotlovi d.o.o. za proizvodnju</t>
  </si>
  <si>
    <t>HELB d.o.o. za proizvodnju, montažu i servisiranje elektrouređaja</t>
  </si>
  <si>
    <t>Božjakovina</t>
  </si>
  <si>
    <t>TELENERG-INŽENJERING d.o.o. za projektiranje i proizvodnju</t>
  </si>
  <si>
    <t>KONČAR - Hydro Turbine d.o.o. za proizvodnju i usluge</t>
  </si>
  <si>
    <t>Dalekovod d.d. za inženjering, proizvodnju i izgradnju</t>
  </si>
  <si>
    <t>KONČAR Switzerland GmbH</t>
  </si>
  <si>
    <t>Baden</t>
  </si>
  <si>
    <t>Marina Markušić</t>
  </si>
  <si>
    <t>01 3667 175</t>
  </si>
  <si>
    <t>marina.markusic@koncar.hr</t>
  </si>
  <si>
    <t>KPMG Croatia d.o.o.</t>
  </si>
  <si>
    <t>Igor Gošek</t>
  </si>
  <si>
    <t>stanje na dan 31.03.2026.</t>
  </si>
  <si>
    <t xml:space="preserve">Obveznik: KONČAR d.d. </t>
  </si>
  <si>
    <t>u razdoblju 01.01.2026 do 31.03.2026</t>
  </si>
  <si>
    <t>Obveznik: KONČAR d.d.</t>
  </si>
  <si>
    <t>BILJEŠKE UZ FINANCIJSKE IZVJEŠTAJE - TFI</t>
  </si>
  <si>
    <t>Naziv izdavatelja: KONČAR d.d.</t>
  </si>
  <si>
    <t>OIB: 45050126417</t>
  </si>
  <si>
    <t>Izvještajno razdoblje: 1.1.2026. do 31.3.2026.</t>
  </si>
  <si>
    <t>1.  OPĆI PODACI</t>
  </si>
  <si>
    <t>Djelatnost</t>
  </si>
  <si>
    <r>
      <t>Glavna područa djelovanja Grupe KONČAR (dalje: „Grupa</t>
    </r>
    <r>
      <rPr>
        <sz val="9"/>
        <rFont val="Calibri"/>
        <family val="2"/>
        <charset val="238"/>
      </rPr>
      <t>ˮ</t>
    </r>
    <r>
      <rPr>
        <sz val="9"/>
        <rFont val="Arial"/>
        <family val="2"/>
        <charset val="238"/>
      </rPr>
      <t>) su:</t>
    </r>
  </si>
  <si>
    <t xml:space="preserve"> - proizvodnja električne energije,</t>
  </si>
  <si>
    <t xml:space="preserve"> - prijenos i distribucija električne energije,</t>
  </si>
  <si>
    <t xml:space="preserve"> - urbana mobilnost i infrastruktura,</t>
  </si>
  <si>
    <t xml:space="preserve"> - digitalna rješenja i platforme.</t>
  </si>
  <si>
    <t>Struktura Grupe</t>
  </si>
  <si>
    <t>U Grupi, uz Maticu, djeluje 16 ovisnih društava iz temeljne djelatnosti, te 1 ovisno društvo posebnih djelatnosti i to na istraživanju i razvoju proizvoda, društva pod kontrolom ovisnih društava, jedno pridruženo društvo i pridružena društva ovisnih društava.</t>
  </si>
  <si>
    <r>
      <t>Matica Grupe je KONČAR d.d. (OIB: 45050126417), Zagreb, Fallerovo šetalište 22 (dalje: „Društvo</t>
    </r>
    <r>
      <rPr>
        <sz val="9"/>
        <rFont val="Calibri"/>
        <family val="2"/>
        <charset val="238"/>
      </rPr>
      <t>ˮ</t>
    </r>
    <r>
      <rPr>
        <sz val="9"/>
        <rFont val="Arial"/>
        <family val="2"/>
        <charset val="238"/>
      </rPr>
      <t>).</t>
    </r>
  </si>
  <si>
    <t>Društvo se bavi arhitektonskim djelatnostima i inženjerstvom te s njima povezanim tehničkim savjetovanjem, distribucijom energenata i pružanjem usluga održavanja i upravljanjem društvima u svom vlasništvu.</t>
  </si>
  <si>
    <t>Broj zaposlenih</t>
  </si>
  <si>
    <t>2.  OSNOVA SASTAVLJANJA I RAČUNOVODSTVENE POLITIKE</t>
  </si>
  <si>
    <t>Osnova sastavljanja</t>
  </si>
  <si>
    <t>Godišnji konsolidirani izvještaji Grupe dostupni su na službenim stranicama Zagrebačke burze (www.zse.hr), Hrvatske agencije za nadzor financijskih usluga (www.hanfa.hr) i web stranicama Društva (www.koncar.hr).</t>
  </si>
  <si>
    <t>Vremenska neograničenost poslovanja</t>
  </si>
  <si>
    <t>Uprava Društva smatra kako Grupa raspolaže s dovoljno resursa za nastavak rada u doglednoj budućnosti te nije utvrdila značajne neizvjesnosti vezane uz poslovne događaje i uvjete koji mogu dovesti u sumnju vremensku neograničenost poslovanja Grupe.</t>
  </si>
  <si>
    <t>Značajne računovodstvene politike</t>
  </si>
  <si>
    <t>Ključne računovodstvene procjene</t>
  </si>
  <si>
    <t>Sezonski utjecaj</t>
  </si>
  <si>
    <t>Grupa nije izložena značajnim sezonskim ili cikličkim promjenama u svom poslovanju.</t>
  </si>
  <si>
    <t>3. OVISNA DRUŠTVA</t>
  </si>
  <si>
    <t>31.3.2026.</t>
  </si>
  <si>
    <t>31.12.2025.</t>
  </si>
  <si>
    <t>Zemlja</t>
  </si>
  <si>
    <t>Udio u glasačkim pravima (%)</t>
  </si>
  <si>
    <t>Efektivni udio Grupe</t>
  </si>
  <si>
    <t>KONČAR - Motori i električni sustavi d.o.o. za proizvodnju, Zagreb</t>
  </si>
  <si>
    <t>Hrvatska</t>
  </si>
  <si>
    <t>INK PROJEKT d.o.o. za građevinarstvo i usluge, Zagreb*****</t>
  </si>
  <si>
    <t xml:space="preserve">KONČAR - Institut za elektrotehniku d.o.o. za istraživanje, razvoj i usluge, Zagreb </t>
  </si>
  <si>
    <t>KONČAR - Generatori i motori d.o.o. za proizvodnju, Zagreb</t>
  </si>
  <si>
    <t>HELB d.o.o. za proizvodnju, montažu i servisiranje elektrouređaja, Božjakovina</t>
  </si>
  <si>
    <t>KONČAR - Metalne konstrukcije d.o.o. za proizvodnju, Zagreb</t>
  </si>
  <si>
    <t>KONČAR - Aparati i postrojenja d.o.o. za proizvodnju, Zagreb</t>
  </si>
  <si>
    <t>KONČAR - Obnovljivi izvori d.o.o. za proizvodnju, Zagreb</t>
  </si>
  <si>
    <t>Energetski park Pometeno brdo d.o.o. za proizvodnju, Zagreb</t>
  </si>
  <si>
    <t>Vjetroelektrana Rust d.o.o. za proizvodnju električne energije, Zagreb</t>
  </si>
  <si>
    <t>Solarna elektrana Deponija fosfogipsa d.o.o. za proizvodnju, trgovinu i usluge, Zagreb</t>
  </si>
  <si>
    <t>Liburnia Solar d.o.o. za proizvodnju električne energije, Zagreb</t>
  </si>
  <si>
    <t>South East Energy d.o.o. za usluge, Zagreb</t>
  </si>
  <si>
    <t>SOLAR SUNRISE PARK S.R.L., Oradea****</t>
  </si>
  <si>
    <t>Rumunjska</t>
  </si>
  <si>
    <t>VABEKO RENEWABLE ENERGY  d.o.o. za usluge, Velika Gorica****</t>
  </si>
  <si>
    <t>KONČAR - Električna vozila d.d. za proizvodnju, Zagreb</t>
  </si>
  <si>
    <t>Konell d.o.o., Sofija,*******</t>
  </si>
  <si>
    <t>Bugarska</t>
  </si>
  <si>
    <t>KONČAR - Elektronika i informatika d.o.o. za proizvodnju i usluge, Zagreb</t>
  </si>
  <si>
    <t>ENAKON MOBILITY d.o.o. za usluge, Zagreb</t>
  </si>
  <si>
    <t>KONČAR - Mjerni transformatori d.d. za proizvodnju, Zagreb</t>
  </si>
  <si>
    <t>KONČAR - Distributivni i specijalni transformatori d.d. za proizvodnju, Zagreb</t>
  </si>
  <si>
    <t>FEROKOTAO d.o.o za proizvodnju transformatorskih kotlova i ostalih metalnih konstrukcija, Donji Kraljevec ******</t>
  </si>
  <si>
    <t>NOVI FEROMONT d.o.o. za proizvodnju velikih transformatorskih kotlova i metalnih konstrukcija, Donji Kraljevec</t>
  </si>
  <si>
    <t>Power Engineering Transformatory Sp. z o.o. (PET), Poznan</t>
  </si>
  <si>
    <t>Poljska</t>
  </si>
  <si>
    <t>KONČAR - Digital, d.o.o. za digitalne usluge, Zagreb</t>
  </si>
  <si>
    <t>ADNET d.o.o. za inženjerstvo, proizvodnju i trgovinu, Zagreb*</t>
  </si>
  <si>
    <t>KREANCA SUSTAVI d.o.o. za savjetovanje u vezi s poslovanjem i upravljanjem, Zagreb*</t>
  </si>
  <si>
    <t>Prosperus Growth NEOS d.o.o. za usluge, Zagreb**</t>
  </si>
  <si>
    <t>NEOS d.o.o. za projektiranje i izvedbu informacijskih sustava, Zagreb**</t>
  </si>
  <si>
    <t>NEOS TECH d.o.o, Ljubljana**</t>
  </si>
  <si>
    <t>Slovenija</t>
  </si>
  <si>
    <t>NEOS Tech d.o.o., Sarajevo**</t>
  </si>
  <si>
    <t>BIH</t>
  </si>
  <si>
    <t>KONČAR - Transformatorski kotlovi d.o.o. za proizvodnju, Sesvete (Grad Zagreb)</t>
  </si>
  <si>
    <t>KONČAR - Hydro Turbine d.o.o. za proizvodnju i usluge, Zagreb</t>
  </si>
  <si>
    <t>KONČAR Switzerland GmbH, Baden***</t>
  </si>
  <si>
    <t>Švicarska</t>
  </si>
  <si>
    <t>Dalekovod d.d., Zagreb</t>
  </si>
  <si>
    <t>Dalekovod Projekt d.o.o., Zagreb</t>
  </si>
  <si>
    <t>Dalekovod EMU d.o.o., Vela Luka</t>
  </si>
  <si>
    <t>Dalekovod Mostar d.o.o., Mostar</t>
  </si>
  <si>
    <t>Dalekovod Ljubljana d.o.o., Ljubljana</t>
  </si>
  <si>
    <t>Dalekovod Norge AS, Oslo</t>
  </si>
  <si>
    <t>Norveška</t>
  </si>
  <si>
    <t>Dalekovod Ukrajina d.o.o., Kijev</t>
  </si>
  <si>
    <t>Ukrajina</t>
  </si>
  <si>
    <t>Kod nekoliko ovisnih društava, Grupa ima kontrolu kroz većinu glasačkih prava. Međutim vlasnički udio u navedenim društvima ne korespondira udjelu u glasačkim pravima budući da navedena društva imaju i preferencijalne dionice koje imaju sva prava kao i redovne dionice, osim prava glasa. Udio u vlasništvu navedenih društava je kako slijedi:</t>
  </si>
  <si>
    <t>Udio u vlasništvu (%)</t>
  </si>
  <si>
    <t>4. INFORMACIJE O POSLOVNIM SEGMENTIMA</t>
  </si>
  <si>
    <t xml:space="preserve">Grupa je za potrebe upravljanja organizirana u poslovne jedinice prema kriteriju srodnosti pojedinih grupa proizvoda te su u tu svrhu utvrđeni izvještajni segmenti. </t>
  </si>
  <si>
    <t xml:space="preserve">Izvještajni segmenti Grupe utvrđeni su kako slijedi: </t>
  </si>
  <si>
    <t>- proizvodnja električne energije - proizvodnja i revitalizacija  generatora, izgradnja i revitalizacija HE, izgradnja sunčanih elektrana, proizvodnja pretvarača, proizvodnja i instalacija vjetroagregata, upravljanje, održavanje i servisi</t>
  </si>
  <si>
    <t>- prijenos i distribucija električne energije - proizvodnja i prodaja energetskih, distributivnih, specijalnih, mjernih i ostalih transformatora, dalekovoda, transformatorske stanice, transformarorski kotlovi, oprema za primarnu i sekundarnu distribuciju električne energije, niskonaponska postrojenja, sustavi monitoringa, usluge dijagnostike, ispitivanja i tehničkog nadzora</t>
  </si>
  <si>
    <t xml:space="preserve"> - urbana mobilnost i infrastruktura - izgradnja i prodaja tračničkih vozila poput vlakova i tramvaja, željeznička infrastruktura te povezane usluge održavanja tračničkih vozila, ostala infrastruktura (ceste, rasvjeta i ostalo)</t>
  </si>
  <si>
    <t>- digitalna rješenja i platforme - digitalna rješenja, digitalne usluge, digitalizacija proizvoda i proizvodnje, sustavi poslovne podrške, ICT infrastruktura i usluge.</t>
  </si>
  <si>
    <t xml:space="preserve">Izvještajni segmenti sastavni su dio internih financijskih izvještaja. Interne financijske izvještaje redovito pregledava Uprava Društva koja je i glavni donositelj poslovnih odluka te koja na osnovu njih ocjenjuje uspješnost poslovanja te donosi poslovne odluke. </t>
  </si>
  <si>
    <t>Prihodi od prodaje po segmentima</t>
  </si>
  <si>
    <t xml:space="preserve">Slijedi analiza prihoda od prodaje Grupe po izvještajnim segmentima koji su prikazani u skladu s MSFI 8 Poslovni segmenti. </t>
  </si>
  <si>
    <t>1.1.2026. do 31.3.2026.</t>
  </si>
  <si>
    <t>1.1.2025. do 31.3.2025.</t>
  </si>
  <si>
    <t>EUR' 000</t>
  </si>
  <si>
    <t>Proizvodnja električne energije</t>
  </si>
  <si>
    <t xml:space="preserve"> - hidro</t>
  </si>
  <si>
    <t xml:space="preserve"> - obnovljivi izvori energije</t>
  </si>
  <si>
    <t>Prijenos i distribucija električne energije</t>
  </si>
  <si>
    <t xml:space="preserve"> - prijenos</t>
  </si>
  <si>
    <t xml:space="preserve"> - distribucija</t>
  </si>
  <si>
    <t xml:space="preserve"> Urbana mobilnost i infrastruktura</t>
  </si>
  <si>
    <t xml:space="preserve"> - mobilnost</t>
  </si>
  <si>
    <t xml:space="preserve"> - infrastruktura</t>
  </si>
  <si>
    <t>Ukupno izvještajni segmenti</t>
  </si>
  <si>
    <t>Ostalo</t>
  </si>
  <si>
    <t>Ukupni prihodi iz ugovora s kupcima</t>
  </si>
  <si>
    <t>Eliminacije internih odnosa</t>
  </si>
  <si>
    <t>Prihodi iz ugovora s kupcima</t>
  </si>
  <si>
    <t>Povezana društva</t>
  </si>
  <si>
    <t>Nepovezana društva</t>
  </si>
  <si>
    <t xml:space="preserve">5.  OSTALI POSLOVNI PRIHODI </t>
  </si>
  <si>
    <t>6. KAPITALIZIRANI TROŠKOVI PLAĆA</t>
  </si>
  <si>
    <t>7.  ZARADA PO DIONICI</t>
  </si>
  <si>
    <t>Neto dobit pripisana vlasnicima matice (EUR'000)</t>
  </si>
  <si>
    <t>Ponderirani prosječni broj dionica</t>
  </si>
  <si>
    <t>Osnovna i razrijeđena zarada po dionici u eurima (EUR)</t>
  </si>
  <si>
    <t>8. DUGOTRAJNA MATERIJALNA I NEMATERIJALNA IMOVINA</t>
  </si>
  <si>
    <t>9. ZALIHE</t>
  </si>
  <si>
    <t>10. KAPITAL I REZERVE</t>
  </si>
  <si>
    <t>11. OBVEZE PO KREDITIMA</t>
  </si>
  <si>
    <t>Obeze po kreditima</t>
  </si>
  <si>
    <t>Dugoročne</t>
  </si>
  <si>
    <t>Kratkoročne</t>
  </si>
  <si>
    <t>Bankovni krediti osigurani su zalogom nad nekretninama i pokretninama. Sadašnja vrijednost nekretnina na kojima su upisana založna prava iznosi 40.810 tisuća eura, a sadašnja vrijednost pokretnina na kojima su upisana založna prava iznosi 4.429 tisuću eura.</t>
  </si>
  <si>
    <t>Obveze po kreditima dospijevaju na plaćanje kako slijedi:</t>
  </si>
  <si>
    <t>Unutar jedne godine</t>
  </si>
  <si>
    <t>Od 1 do 2 godine</t>
  </si>
  <si>
    <t>Od 2 do 5 godina</t>
  </si>
  <si>
    <t>Iznad 5 godina</t>
  </si>
  <si>
    <t>12. TRANSAKCIJE S POVEZANIM STRANAMA</t>
  </si>
  <si>
    <t>2026.</t>
  </si>
  <si>
    <t>Potraživanja</t>
  </si>
  <si>
    <t>Obveze</t>
  </si>
  <si>
    <t>Prihodi</t>
  </si>
  <si>
    <t>Rashodi</t>
  </si>
  <si>
    <t>EUR’000</t>
  </si>
  <si>
    <t>Poslovne aktivnosti</t>
  </si>
  <si>
    <t>Pridružena društva</t>
  </si>
  <si>
    <t>Zajednički pothvati</t>
  </si>
  <si>
    <t>Ukupno operativne aktivnosti</t>
  </si>
  <si>
    <t>Financijske aktivnosti</t>
  </si>
  <si>
    <t>-</t>
  </si>
  <si>
    <t>Ukupno financijske aktivnosti</t>
  </si>
  <si>
    <t>2025.</t>
  </si>
  <si>
    <t>13. DOGAĐAJI NAKON DATUMA BILANCE</t>
  </si>
  <si>
    <t>Nakon datuma izvještavanja do datuma odobrenja financijskih izvještaja nije bilo događaja koji bi značajno utjecali na financijske izvještaje Grupe, koji bi, slijedom toga, trebali biti objavljeni.</t>
  </si>
  <si>
    <t>Ostalo obuhvaća djelatnost najma nekretnina koje nisu u funkciji osnovne djelatnosti te ne predstavlja odvojeni poslovni segment.</t>
  </si>
  <si>
    <t>EL-RA d.o.o. Vela Luka</t>
  </si>
  <si>
    <t>** Dana 2. siječnja 2026., kako je ranije potpisanim Ugovorom definirano, ispunili su se uvjeti za zaključenje transakcije i preuzimanje većinskog vlasničkog udjela od strane društva KONČAR - Digital d.o.o. u društvu NEOS d.o.o.</t>
  </si>
  <si>
    <t>*** U siječnju 2026. KONČAR d.d. je osnovao društvo KONČAR Switzerland u svrhu širenja poslovanja u DACH regiji.</t>
  </si>
  <si>
    <t>Ovisna društva koja se konsolidiraju:</t>
  </si>
  <si>
    <t xml:space="preserve">Na dan 31. ožujka 2026. godine Grupa je imala 6.623 zaposlenika, dok je na dan 31. prosinca 2025. godine imala 6.345 zaposlenika. </t>
  </si>
  <si>
    <t>Prosječan broj zaposlenih u razdoblju 1.-3.2026. godine iznosio je 6.472 (isto razdoblje 2025. godine: 5.551).</t>
  </si>
  <si>
    <t>Konsolidirani financijski izvještaji za razdoblje 1.-3.2026. godine sastavljeni su sukladno Međunarodnom računovodstvenom standardu 34 – Financijsko izvještavanje u toku godine, kojeg je odobrila Europska unija (EU).</t>
  </si>
  <si>
    <t>Konsolidirani financijski izvještaji ne uključuju sve podatke i objave koji su obavezni za godišnje konsolidirane financijske izvještaje te ih se treba čitati zajedno s godišnjim konsolidiranim financijskim izvještajima Grupe na dan 31. prosinca 2025. godine. Godišnji konsolidirani financijski izvještaji Grupe sastavljeni su sukladno Međunarodnim standardima financijskog izvještavanja (MSFI) koje je odobrila EU.</t>
  </si>
  <si>
    <t>Konsolidirani financijski izvještaji za razdoblje 1.-3.2026. godine pripremljeni su na temelju istih računovodstvenih politika, prikaza i metoda izračuna koji su se koristili prilikom pripreme godišnjih konsolidiranih financijskih izvještaja Grupe na dan 31. prosinca 2025. godine.</t>
  </si>
  <si>
    <t xml:space="preserve">U pripremi konsolidiranih financijskih izvještaja, Uprava je koristila prosudbe i procjene koje utječu na primjenu računovodstvenih politika i evidentirane iznose imovine i obveza, prihoda i rashoda. Proizašle računovodstvene procjene su, po definiciji, u rijetkim slučajevima izjednačene sa stvarnim rezultatima. Ključne računovodstvene procjene su iste kao one opisane u posljednjem godišnjem financijskom izvješću. </t>
  </si>
  <si>
    <t>Dalekovod OSO d.o.o., Velika Gorica</t>
  </si>
  <si>
    <t>**** Ovisno društvo KONČAR - Obnovljivi izvori d.o.o. (KOI) je u siječnju 2026. godine zajedno sa društvom SOLAR KRAFT Kft, Boly, Mađarska, osnovalo društvo SOLAR SUNRISE PARK SRL (SSP) sa sjedištem u Oradea, Rumunjska. Vlasnički udio društva KOI u društvu SSP je 80%. Također, društvo KOI je u ožujku 2026. temeljem kupoprodajnog ugovora steklo 75,1% vlasničkog udjela u društvu VABEKO RENEWABLE ENERGY d.o.o.</t>
  </si>
  <si>
    <t>****** Ovisno društvo KONČAR - Distributivni i specijalni transformatori d.d. za proizvodnju (KONČAR-D&amp;ST) potpisalo je tijekom veljače 2026. godine kupoprodajni ugovor o stjecanju 10,5% vlasničkog udjela u društvu Ferokotao d.o.o. Do navedenog stjecanja KONČAR-D&amp;ST d.d. je imao 51% vlasničkog udjela u društvu Ferokotao d.o.o, a ovim stjecanjem postaje vlasnik 61,5% udjela u temeljnom kapitalu navedenog društva.</t>
  </si>
  <si>
    <t>* Iako je Grupa do 30. rujna 2025. stekla kontrolu sa 76% vlasničkog udjela u društvu ADNET d.o.o i 76% u društvu Kreanca d.o.o., Grupa ne priznaje manjinski interes u tim društvima jer su u okviru transakcija ugovorene call opcije kojom stjecatelj ima pravo otkupa preostalih udjela u budućnosti, a za koje je management procijenio veliku vjerojatnost iskorištenja.</t>
  </si>
  <si>
    <t>***** Trgovački sud u Zagrebu 31. prosinca 2025. godine donio je rješenja br. Tt-25/71794-2 i Tt-25/71797-2 na temelju kojih je provedeno pripajanje društva INK PROJEKT d.o.o., kao pripojenog društva, društvu KONČAR d.d., kao društvu preuzimatelju. Trgovački sud u Zagrebu 31. prosinca 2025. godine donio rješenja br. Tt-25/70286-2 i Tt-25/70287-2 na temelju kojih je provedena statusna promjena pripajanja društva DALEKOVOD MK d.o.o., kao pripojenog društva, društvu KONČAR - Metalne konstrukcije d.o.o., kao društvu preuzimatelju.</t>
  </si>
  <si>
    <t>******* Društvo se ne konsolidira zbog nematerijalnosti</t>
  </si>
  <si>
    <t>Digitalna rješenja i platforme</t>
  </si>
  <si>
    <t>Ostali poslovni prihodi u razdoblju 1.-3.2026. godine iznose 6,8 milijuna eura (1.-3.2025.: 4,1 milijun eura) i odnose se na prihode od prodaje imovine, prihode od državnih potpora, prihode od naknada šteta i drugih prihoda.</t>
  </si>
  <si>
    <t xml:space="preserve">U razdoblju 1.-3.2026. godine Grupa je nabavila 17.995 tisuća eura imovine (1.-3.2025.: 11.398 tisuća eura). </t>
  </si>
  <si>
    <t>Temeljni (upisani) kapital utvrđen je u nominalnoj vrijednosti u iznosu od 159.471.378 eura (31. prosinca 2025.: 159.471.378 eura) i sastoji se od 2.572.119 dionica nominalne vrijednosti 62,00 eura. Redovne dionice Društva uvrštene su na Službeno tržište Zagrebačke burze pod oznakom KOEI-R-A. Društvo na 31. ožujak 2026. godine posjeduje 23.533 vlastitih dionica (31.prosinca 2025.: 23.700 dionica).</t>
  </si>
  <si>
    <t>Strane se smatraju povezanim ako jedna strana ima sposobnost kontrole nad drugom stranom, ako je pod zajedničkom kontrolom ili ima značajan utjecaj na poslovanje druge strane. Grupa je također u značajnom vlasništvu Republike Hrvatske i ostalih društava pod kontrolom ili značajnim utjecajem Republike Hrvatske. Sukladno tome, Grupa je u povezanom odnosu s državnim institucijama i ostalim društvima u većinskom državnom vlasništvu ili društvima u kojima država ima značajan utjecaj. U svrhu objava transakcija s povezanim društvima, Grupa ne smatra rutinske transakcije (kao plaćanje poreza, pristojbi i sl.) s raznim lokalnim komunalnim društvima (u direktnom ili indirektnom vlasništvu države) ili s drugim državnim tijelima transakcijama s povezanim društvima. Značajnije transakcije koje Grupa ima s državnim poduzećima odnose se na opskrbu električnom i toplinskom energijom i slične usluge. Izuzev navedenih transakcija, Grupa je u razdoblju 1.-3.2026. godine ostvarila prihode od prodaje državnim institucijama i ostalim društvima u većinskom državnom vlasništvu ili društvima u kojima država ima značajan utjecaj u ukupnom iznosu od 60,6 milijuna eura (1.-3. 2025: 67,3 milijuna eura), a koji se većinom odnose na prihode od inženjering poslova, tračničkih vozila te industrijske elektronike.</t>
  </si>
  <si>
    <t>U razdoblju 1.-3.2026. godine društva Grupe kapitalizirala su plaće u ukupnom iznosu 256 tisuća eura (1.-3.2025.: 346 tisuća eura) od čega neto plaće iznose 152 tisuće eura (1.-3.2025.: 207 tisuća eura), porez i doprinosi iz plaća 73 tisuće eura (1.-3.2025.: 94 tisuće eura), te doprinosi na plaću u iznosu od 31 tisuće eura (1.-3.2025.: 45 tisuća eura).</t>
  </si>
  <si>
    <t xml:space="preserve">Trošak amortizacije u razdoblju 1.-3.2026. godine iznosio je 7.699 tisuća eura (1.-3.2025.: 6.538 tisuće eura).  </t>
  </si>
  <si>
    <t>Društvo KONČAR d.d. je dana 7. travnja 2026. sklopilo ugovor o kupoprodaji 25 % vlasničkih udjela u društvu HELB d.o.o. („Društvo“) sa sjedištem u Božjakovini, Industrijska ulica 1, Republika Hrvatska. Dana 8. travnja 2026. godine uspješno je provedeno zaključenje transakcije, čime je KONČAR d.d. stekao preostalih 25 % vlasničkih udjela te time postao imatelj 100 % vlasničkih udjela u Društvu.</t>
  </si>
  <si>
    <t>Ovisno društvo KONČAR - Distributivni i specijalni transformatori d.d. za proizvodnju (KONČAR - D&amp;ST) potpisalo je u travnju  2026. godine kupoprodajni ugovor o stjecanju dodatnih 21,0% vlasničkih udjela u društvu FEROKOTAO d.o.o. Do navedenog stjecanja KONČAR - D&amp;ST d.d. je imao 61,5% vlasničkog udjela u društvu FEROKOTAO d.o.o., a ovim stjecanjem postaje vlasnik 82,5% udjela u temeljnom kapitalu navedenog društva.</t>
  </si>
  <si>
    <t>DALEKOVOD MK d.o.o., Velika Gorica*****</t>
  </si>
  <si>
    <t xml:space="preserve">TELENERG - INŽENJERING d.o.o. za projektiranje i proizvodnju, Zagreb </t>
  </si>
  <si>
    <t>U razdoblju 1.-3. 2026. godine Grupa nije iskazala vrijednosno usklađenje zaliha (1.-3. 2025.: 3,4 tisuće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</si>
</sst>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_);\(#,###,\)_)"/>
    <numFmt numFmtId="167" formatCode="#,##0;[Black]\(#,##0\)"/>
    <numFmt numFmtId="168" formatCode="#,##0.00;[Black]\-#,##0.00"/>
    <numFmt numFmtId="169" formatCode="#,##0.00;[Black]\(#,##0.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sz val="9"/>
      <color rgb="FF000000"/>
      <name val="Times New Roman"/>
      <family val="1"/>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000000"/>
      <name val="Arial"/>
      <family val="2"/>
    </font>
    <font>
      <b/>
      <sz val="9"/>
      <name val="Arial"/>
      <family val="2"/>
    </font>
    <font>
      <sz val="10"/>
      <color rgb="FF000000"/>
      <name val="Arial"/>
      <family val="2"/>
      <charset val="238"/>
    </font>
    <font>
      <sz val="9"/>
      <name val="Arial"/>
      <family val="2"/>
    </font>
    <font>
      <b/>
      <sz val="8.5"/>
      <color rgb="FF000000"/>
      <name val="Arial"/>
      <family val="2"/>
      <charset val="238"/>
    </font>
    <font>
      <sz val="9"/>
      <color rgb="FF000000"/>
      <name val="Arial"/>
      <family val="2"/>
    </font>
    <font>
      <b/>
      <i/>
      <sz val="9"/>
      <color rgb="FF000000"/>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rgb="FF000000"/>
      </patternFill>
    </fill>
  </fills>
  <borders count="2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7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29" fillId="11" borderId="13" xfId="0" applyFont="1" applyFill="1" applyBorder="1" applyAlignment="1" applyProtection="1">
      <alignment vertical="top"/>
      <protection locked="0"/>
    </xf>
    <xf numFmtId="0" fontId="29" fillId="11" borderId="0" xfId="0" applyFont="1" applyFill="1" applyAlignment="1" applyProtection="1">
      <alignment vertical="top"/>
      <protection locked="0"/>
    </xf>
    <xf numFmtId="0" fontId="29" fillId="11" borderId="0" xfId="0" applyFont="1" applyFill="1" applyProtection="1">
      <protection locked="0"/>
    </xf>
    <xf numFmtId="0" fontId="29" fillId="11" borderId="14" xfId="0" applyFont="1" applyFill="1" applyBorder="1" applyProtection="1">
      <protection locked="0"/>
    </xf>
    <xf numFmtId="0" fontId="4" fillId="16" borderId="0" xfId="0" applyFont="1" applyFill="1"/>
    <xf numFmtId="0" fontId="5" fillId="16" borderId="0" xfId="0" applyFont="1" applyFill="1"/>
    <xf numFmtId="0" fontId="4" fillId="16" borderId="0" xfId="0" applyFont="1" applyFill="1" applyAlignment="1">
      <alignment vertical="center"/>
    </xf>
    <xf numFmtId="0" fontId="5" fillId="16" borderId="0" xfId="0" applyFont="1" applyFill="1"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vertical="center"/>
    </xf>
    <xf numFmtId="0" fontId="5" fillId="16" borderId="0" xfId="0" applyFont="1" applyFill="1" applyAlignment="1">
      <alignment horizontal="justify" vertical="center"/>
    </xf>
    <xf numFmtId="0" fontId="36" fillId="16" borderId="0" xfId="0" applyFont="1" applyFill="1" applyAlignment="1">
      <alignment vertical="center" wrapText="1"/>
    </xf>
    <xf numFmtId="0" fontId="37" fillId="16" borderId="0" xfId="0" applyFont="1" applyFill="1" applyAlignment="1">
      <alignment horizontal="center" vertical="center" wrapText="1"/>
    </xf>
    <xf numFmtId="0" fontId="38" fillId="16" borderId="0" xfId="0" applyFont="1" applyFill="1" applyAlignment="1">
      <alignment horizontal="center" vertical="center" wrapText="1"/>
    </xf>
    <xf numFmtId="0" fontId="38" fillId="16" borderId="5" xfId="0" applyFont="1" applyFill="1" applyBorder="1" applyAlignment="1">
      <alignment horizontal="right" vertical="center" wrapText="1"/>
    </xf>
    <xf numFmtId="0" fontId="5" fillId="16" borderId="5" xfId="0" applyFont="1" applyFill="1" applyBorder="1" applyAlignment="1">
      <alignment horizontal="right" vertical="center" wrapText="1"/>
    </xf>
    <xf numFmtId="0" fontId="5" fillId="16" borderId="0" xfId="0" applyFont="1" applyFill="1" applyAlignment="1">
      <alignment horizontal="center" vertical="center" wrapText="1"/>
    </xf>
    <xf numFmtId="0" fontId="37" fillId="16" borderId="0" xfId="0" applyFont="1" applyFill="1" applyAlignment="1">
      <alignment vertical="center"/>
    </xf>
    <xf numFmtId="0" fontId="37" fillId="16" borderId="0" xfId="0" applyFont="1" applyFill="1" applyAlignment="1">
      <alignment horizontal="center" vertical="center"/>
    </xf>
    <xf numFmtId="0" fontId="38" fillId="16" borderId="0" xfId="0" applyFont="1" applyFill="1" applyAlignment="1">
      <alignment horizontal="left" vertical="center"/>
    </xf>
    <xf numFmtId="2" fontId="38" fillId="16" borderId="0" xfId="0" applyNumberFormat="1" applyFont="1" applyFill="1" applyAlignment="1">
      <alignment vertical="center" wrapText="1"/>
    </xf>
    <xf numFmtId="0" fontId="38" fillId="16" borderId="0" xfId="0" applyFont="1" applyFill="1" applyAlignment="1">
      <alignment vertical="center" wrapText="1"/>
    </xf>
    <xf numFmtId="0" fontId="5" fillId="16" borderId="0" xfId="0" applyFont="1" applyFill="1" applyAlignment="1">
      <alignment horizontal="left" wrapText="1"/>
    </xf>
    <xf numFmtId="0" fontId="38" fillId="16" borderId="0" xfId="0" applyFont="1" applyFill="1" applyAlignment="1">
      <alignment horizontal="left" vertical="center" wrapText="1"/>
    </xf>
    <xf numFmtId="0" fontId="38" fillId="16" borderId="0" xfId="0" applyFont="1" applyFill="1"/>
    <xf numFmtId="0" fontId="38" fillId="16" borderId="0" xfId="0" applyFont="1" applyFill="1" applyAlignment="1">
      <alignment vertical="center"/>
    </xf>
    <xf numFmtId="0" fontId="4" fillId="16" borderId="0" xfId="0" applyFont="1" applyFill="1" applyAlignment="1">
      <alignment horizontal="left" vertical="center" wrapText="1"/>
    </xf>
    <xf numFmtId="0" fontId="5" fillId="16" borderId="0" xfId="0" applyFont="1" applyFill="1" applyAlignment="1">
      <alignment vertical="center" wrapText="1"/>
    </xf>
    <xf numFmtId="0" fontId="21" fillId="16" borderId="0" xfId="0" applyFont="1" applyFill="1" applyAlignment="1">
      <alignment vertical="center"/>
    </xf>
    <xf numFmtId="3" fontId="40" fillId="16" borderId="0" xfId="0" applyNumberFormat="1" applyFont="1" applyFill="1" applyAlignment="1">
      <alignment horizontal="right" wrapText="1"/>
    </xf>
    <xf numFmtId="0" fontId="41" fillId="16" borderId="0" xfId="0" applyFont="1" applyFill="1"/>
    <xf numFmtId="0" fontId="40" fillId="16" borderId="2" xfId="0" applyFont="1" applyFill="1" applyBorder="1" applyAlignment="1">
      <alignment horizontal="right"/>
    </xf>
    <xf numFmtId="0" fontId="38" fillId="16" borderId="0" xfId="0" applyFont="1" applyFill="1" applyAlignment="1">
      <alignment horizontal="right"/>
    </xf>
    <xf numFmtId="166" fontId="37" fillId="16" borderId="0" xfId="0" applyNumberFormat="1" applyFont="1" applyFill="1"/>
    <xf numFmtId="166" fontId="38" fillId="16" borderId="0" xfId="0" applyNumberFormat="1" applyFont="1" applyFill="1"/>
    <xf numFmtId="166" fontId="37" fillId="16" borderId="2" xfId="0" applyNumberFormat="1" applyFont="1" applyFill="1" applyBorder="1"/>
    <xf numFmtId="0" fontId="37" fillId="16" borderId="0" xfId="0" applyFont="1" applyFill="1"/>
    <xf numFmtId="166" fontId="37" fillId="16" borderId="1" xfId="0" applyNumberFormat="1" applyFont="1" applyFill="1" applyBorder="1"/>
    <xf numFmtId="166" fontId="38" fillId="16" borderId="2" xfId="0" applyNumberFormat="1" applyFont="1" applyFill="1" applyBorder="1"/>
    <xf numFmtId="166" fontId="37" fillId="16" borderId="18" xfId="0" applyNumberFormat="1" applyFont="1" applyFill="1" applyBorder="1"/>
    <xf numFmtId="0" fontId="5" fillId="0" borderId="0" xfId="0" applyFont="1"/>
    <xf numFmtId="0" fontId="4" fillId="16" borderId="0" xfId="0" applyFont="1" applyFill="1" applyAlignment="1">
      <alignment horizontal="justify" vertical="center"/>
    </xf>
    <xf numFmtId="167" fontId="37" fillId="16" borderId="2" xfId="0" applyNumberFormat="1" applyFont="1" applyFill="1" applyBorder="1" applyAlignment="1">
      <alignment vertical="center"/>
    </xf>
    <xf numFmtId="3" fontId="38" fillId="16" borderId="0" xfId="0" applyNumberFormat="1" applyFont="1" applyFill="1" applyAlignment="1">
      <alignment horizontal="right" vertical="center" wrapText="1"/>
    </xf>
    <xf numFmtId="168" fontId="37" fillId="0" borderId="18" xfId="0" applyNumberFormat="1" applyFont="1" applyBorder="1" applyAlignment="1">
      <alignment vertical="center"/>
    </xf>
    <xf numFmtId="169" fontId="37" fillId="16" borderId="18" xfId="0" applyNumberFormat="1" applyFont="1" applyFill="1" applyBorder="1" applyAlignment="1">
      <alignment vertical="center"/>
    </xf>
    <xf numFmtId="0" fontId="5" fillId="16" borderId="0" xfId="0" applyFont="1" applyFill="1" applyAlignment="1">
      <alignment wrapText="1"/>
    </xf>
    <xf numFmtId="0" fontId="5" fillId="16" borderId="0" xfId="0" applyFont="1" applyFill="1" applyAlignment="1">
      <alignment horizontal="left"/>
    </xf>
    <xf numFmtId="3" fontId="40" fillId="16" borderId="0" xfId="0" applyNumberFormat="1" applyFont="1" applyFill="1" applyAlignment="1">
      <alignment horizontal="right"/>
    </xf>
    <xf numFmtId="3" fontId="38" fillId="16" borderId="0" xfId="0" applyNumberFormat="1" applyFont="1" applyFill="1"/>
    <xf numFmtId="3" fontId="37" fillId="16" borderId="18" xfId="0" applyNumberFormat="1" applyFont="1" applyFill="1" applyBorder="1"/>
    <xf numFmtId="0" fontId="42" fillId="16" borderId="0" xfId="0" applyFont="1" applyFill="1"/>
    <xf numFmtId="0" fontId="43" fillId="16" borderId="0" xfId="0" applyFont="1" applyFill="1" applyAlignment="1">
      <alignment horizontal="center" vertical="center" wrapText="1"/>
    </xf>
    <xf numFmtId="0" fontId="43" fillId="16" borderId="0" xfId="0" applyFont="1" applyFill="1" applyAlignment="1">
      <alignment vertical="center" wrapText="1"/>
    </xf>
    <xf numFmtId="0" fontId="40" fillId="16" borderId="0" xfId="0" applyFont="1" applyFill="1" applyAlignment="1">
      <alignment horizontal="center" vertical="center" wrapText="1"/>
    </xf>
    <xf numFmtId="0" fontId="43" fillId="16" borderId="0" xfId="0" applyFont="1" applyFill="1" applyAlignment="1">
      <alignment horizontal="center"/>
    </xf>
    <xf numFmtId="0" fontId="44" fillId="16" borderId="0" xfId="0" applyFont="1" applyFill="1" applyAlignment="1">
      <alignment vertical="center" wrapText="1"/>
    </xf>
    <xf numFmtId="0" fontId="43" fillId="16" borderId="0" xfId="0" applyFont="1" applyFill="1"/>
    <xf numFmtId="0" fontId="40" fillId="16" borderId="19" xfId="0" applyFont="1" applyFill="1" applyBorder="1" applyAlignment="1">
      <alignment horizontal="center" vertical="center" wrapText="1"/>
    </xf>
    <xf numFmtId="0" fontId="43" fillId="16" borderId="19" xfId="0" applyFont="1" applyFill="1" applyBorder="1" applyAlignment="1">
      <alignment horizontal="center"/>
    </xf>
    <xf numFmtId="3" fontId="45" fillId="16" borderId="0" xfId="0" applyNumberFormat="1" applyFont="1" applyFill="1"/>
    <xf numFmtId="3" fontId="45" fillId="16" borderId="0" xfId="0" applyNumberFormat="1" applyFont="1" applyFill="1" applyAlignment="1">
      <alignment horizontal="right"/>
    </xf>
    <xf numFmtId="3" fontId="45" fillId="16" borderId="19" xfId="0" applyNumberFormat="1" applyFont="1" applyFill="1" applyBorder="1"/>
    <xf numFmtId="3" fontId="45" fillId="16" borderId="19" xfId="0" applyNumberFormat="1" applyFont="1" applyFill="1" applyBorder="1" applyAlignment="1">
      <alignment horizontal="right"/>
    </xf>
    <xf numFmtId="0" fontId="46" fillId="16" borderId="0" xfId="0" applyFont="1" applyFill="1" applyAlignment="1">
      <alignment horizontal="left" vertical="center" wrapText="1"/>
    </xf>
    <xf numFmtId="3" fontId="40" fillId="16" borderId="0" xfId="0" applyNumberFormat="1" applyFont="1" applyFill="1"/>
    <xf numFmtId="0" fontId="43" fillId="16" borderId="0" xfId="0" applyFont="1" applyFill="1" applyAlignment="1">
      <alignment horizontal="right" vertical="center" wrapText="1"/>
    </xf>
    <xf numFmtId="0" fontId="45" fillId="16" borderId="0" xfId="0" applyFont="1" applyFill="1" applyAlignment="1">
      <alignment horizontal="right"/>
    </xf>
    <xf numFmtId="0" fontId="2" fillId="16" borderId="0" xfId="0" applyFont="1" applyFill="1"/>
    <xf numFmtId="43" fontId="38" fillId="16" borderId="0" xfId="0" applyNumberFormat="1" applyFont="1" applyFill="1" applyAlignment="1">
      <alignment vertical="center" wrapText="1"/>
    </xf>
    <xf numFmtId="0" fontId="39" fillId="16" borderId="0" xfId="0" applyFont="1" applyFill="1" applyAlignment="1">
      <alignment vertical="center"/>
    </xf>
    <xf numFmtId="0" fontId="2" fillId="0" borderId="0" xfId="0" applyFont="1"/>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1" xfId="4" applyFont="1" applyFill="1" applyBorder="1" applyProtection="1">
      <protection locked="0"/>
    </xf>
    <xf numFmtId="0" fontId="29" fillId="11" borderId="1" xfId="4" applyFont="1" applyFill="1" applyBorder="1" applyAlignment="1" applyProtection="1">
      <alignment vertical="top"/>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1" borderId="0" xfId="0" applyFont="1" applyFill="1" applyProtection="1">
      <protection locked="0"/>
    </xf>
    <xf numFmtId="0" fontId="29" fillId="11" borderId="0" xfId="0" applyFont="1" applyFill="1" applyAlignment="1" applyProtection="1">
      <alignment vertical="top"/>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45" fillId="16" borderId="0" xfId="0" applyFont="1" applyFill="1" applyAlignment="1">
      <alignment horizontal="left" vertical="center" wrapText="1"/>
    </xf>
    <xf numFmtId="0" fontId="46" fillId="16" borderId="0" xfId="0" applyFont="1" applyFill="1" applyAlignment="1">
      <alignment horizontal="left" vertical="center" wrapText="1"/>
    </xf>
    <xf numFmtId="0" fontId="4" fillId="16" borderId="0" xfId="0" applyFont="1" applyFill="1" applyAlignment="1">
      <alignment horizontal="left" vertical="center"/>
    </xf>
    <xf numFmtId="0" fontId="38" fillId="16" borderId="0" xfId="0" applyFont="1" applyFill="1" applyAlignment="1">
      <alignment horizontal="left" vertical="center" wrapText="1"/>
    </xf>
    <xf numFmtId="0" fontId="40" fillId="16" borderId="0" xfId="0" applyFont="1" applyFill="1" applyAlignment="1">
      <alignment horizontal="left" vertical="center" wrapText="1"/>
    </xf>
    <xf numFmtId="0" fontId="43" fillId="16" borderId="0" xfId="0" applyFont="1" applyFill="1" applyAlignment="1">
      <alignment horizontal="left" vertical="center" wrapText="1"/>
    </xf>
    <xf numFmtId="0" fontId="5" fillId="16" borderId="0" xfId="0" applyFont="1" applyFill="1" applyAlignment="1">
      <alignment horizontal="left" vertical="center" wrapText="1"/>
    </xf>
    <xf numFmtId="0" fontId="5" fillId="16" borderId="0" xfId="0" applyFont="1" applyFill="1" applyAlignment="1">
      <alignment horizontal="left" wrapText="1"/>
    </xf>
    <xf numFmtId="0" fontId="5" fillId="0" borderId="0" xfId="0" applyFont="1" applyAlignment="1">
      <alignment horizontal="left" wrapText="1"/>
    </xf>
    <xf numFmtId="0" fontId="38" fillId="16" borderId="0" xfId="0" applyFont="1" applyFill="1" applyAlignment="1">
      <alignment horizontal="left"/>
    </xf>
    <xf numFmtId="0" fontId="5" fillId="0" borderId="0" xfId="0" applyFont="1" applyAlignment="1">
      <alignment horizontal="left" vertical="center" wrapText="1"/>
    </xf>
    <xf numFmtId="49" fontId="38" fillId="0" borderId="0" xfId="0" applyNumberFormat="1" applyFont="1" applyAlignment="1">
      <alignment horizontal="left" vertical="center" wrapText="1"/>
    </xf>
    <xf numFmtId="49" fontId="5" fillId="16" borderId="0" xfId="0" applyNumberFormat="1" applyFont="1" applyFill="1" applyAlignment="1">
      <alignment horizontal="left" vertical="center" wrapText="1"/>
    </xf>
    <xf numFmtId="0" fontId="4" fillId="16" borderId="0" xfId="0" applyFont="1" applyFill="1" applyAlignment="1">
      <alignment horizontal="left" vertical="center" wrapText="1"/>
    </xf>
    <xf numFmtId="0" fontId="5" fillId="16" borderId="0" xfId="0" applyFont="1" applyFill="1" applyAlignment="1">
      <alignment vertical="center" wrapText="1"/>
    </xf>
    <xf numFmtId="0" fontId="38" fillId="16" borderId="0" xfId="0" applyFont="1" applyFill="1" applyAlignment="1">
      <alignment vertical="center" wrapText="1"/>
    </xf>
    <xf numFmtId="0" fontId="5" fillId="16" borderId="0" xfId="0" applyFont="1" applyFill="1" applyAlignment="1">
      <alignment horizontal="left" vertical="top" wrapText="1"/>
    </xf>
    <xf numFmtId="0" fontId="38" fillId="16" borderId="0" xfId="0" applyFont="1" applyFill="1" applyAlignment="1">
      <alignment horizontal="left" vertical="center"/>
    </xf>
    <xf numFmtId="0" fontId="5" fillId="16" borderId="0" xfId="0" applyFont="1" applyFill="1" applyAlignment="1">
      <alignment horizontal="left"/>
    </xf>
    <xf numFmtId="0" fontId="38" fillId="16" borderId="0" xfId="0" applyFont="1" applyFill="1" applyAlignment="1">
      <alignment horizontal="left" vertical="top" wrapText="1"/>
    </xf>
    <xf numFmtId="0" fontId="37" fillId="16" borderId="2" xfId="0" applyFont="1" applyFill="1" applyBorder="1" applyAlignment="1">
      <alignment horizontal="center" vertical="center" wrapText="1"/>
    </xf>
    <xf numFmtId="49" fontId="5" fillId="16" borderId="0" xfId="0" applyNumberFormat="1" applyFont="1" applyFill="1" applyAlignment="1">
      <alignment horizontal="left" vertical="top" wrapText="1"/>
    </xf>
    <xf numFmtId="49" fontId="5" fillId="16" borderId="0" xfId="0" applyNumberFormat="1" applyFont="1" applyFill="1" applyAlignment="1">
      <alignment horizontal="left" vertical="center"/>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94"/>
  <sheetViews>
    <sheetView view="pageBreakPreview" topLeftCell="A15" zoomScaleNormal="100" zoomScaleSheetLayoutView="100" workbookViewId="0">
      <selection activeCell="C31" sqref="C3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247" t="s">
        <v>305</v>
      </c>
      <c r="B1" s="248"/>
      <c r="C1" s="248"/>
      <c r="D1" s="50"/>
      <c r="E1" s="50"/>
      <c r="F1" s="50"/>
      <c r="G1" s="50"/>
      <c r="H1" s="50"/>
      <c r="I1" s="50"/>
      <c r="J1" s="51"/>
    </row>
    <row r="2" spans="1:20" ht="14.45" customHeight="1" x14ac:dyDescent="0.25">
      <c r="A2" s="249" t="s">
        <v>321</v>
      </c>
      <c r="B2" s="250"/>
      <c r="C2" s="250"/>
      <c r="D2" s="250"/>
      <c r="E2" s="250"/>
      <c r="F2" s="250"/>
      <c r="G2" s="250"/>
      <c r="H2" s="250"/>
      <c r="I2" s="250"/>
      <c r="J2" s="251"/>
      <c r="N2" s="34">
        <v>1</v>
      </c>
    </row>
    <row r="3" spans="1:20" x14ac:dyDescent="0.25">
      <c r="A3" s="52"/>
      <c r="B3" s="53"/>
      <c r="C3" s="53"/>
      <c r="D3" s="53"/>
      <c r="E3" s="53"/>
      <c r="F3" s="53"/>
      <c r="G3" s="53"/>
      <c r="H3" s="53"/>
      <c r="I3" s="53"/>
      <c r="J3" s="54"/>
      <c r="N3" s="34">
        <v>2</v>
      </c>
    </row>
    <row r="4" spans="1:20" ht="33.6" customHeight="1" x14ac:dyDescent="0.25">
      <c r="A4" s="252" t="s">
        <v>306</v>
      </c>
      <c r="B4" s="253"/>
      <c r="C4" s="253"/>
      <c r="D4" s="253"/>
      <c r="E4" s="254">
        <v>46023</v>
      </c>
      <c r="F4" s="255"/>
      <c r="G4" s="55" t="s">
        <v>0</v>
      </c>
      <c r="H4" s="254">
        <v>46112</v>
      </c>
      <c r="I4" s="255"/>
      <c r="J4" s="56"/>
      <c r="N4" s="34">
        <v>3</v>
      </c>
    </row>
    <row r="5" spans="1:20" s="33" customFormat="1" ht="10.15" customHeight="1" x14ac:dyDescent="0.25">
      <c r="A5" s="256"/>
      <c r="B5" s="257"/>
      <c r="C5" s="257"/>
      <c r="D5" s="257"/>
      <c r="E5" s="257"/>
      <c r="F5" s="257"/>
      <c r="G5" s="257"/>
      <c r="H5" s="257"/>
      <c r="I5" s="257"/>
      <c r="J5" s="258"/>
      <c r="N5" s="34">
        <v>4</v>
      </c>
    </row>
    <row r="6" spans="1:20" ht="20.45" customHeight="1" x14ac:dyDescent="0.25">
      <c r="A6" s="57"/>
      <c r="B6" s="58" t="s">
        <v>326</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327</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243" t="s">
        <v>328</v>
      </c>
      <c r="B10" s="244"/>
      <c r="C10" s="244"/>
      <c r="D10" s="244"/>
      <c r="E10" s="244"/>
      <c r="F10" s="244"/>
      <c r="G10" s="244"/>
      <c r="H10" s="244"/>
      <c r="I10" s="244"/>
      <c r="J10" s="65"/>
    </row>
    <row r="11" spans="1:20" ht="24.6" customHeight="1" x14ac:dyDescent="0.25">
      <c r="A11" s="231" t="s">
        <v>307</v>
      </c>
      <c r="B11" s="245"/>
      <c r="C11" s="237" t="s">
        <v>449</v>
      </c>
      <c r="D11" s="238"/>
      <c r="E11" s="66"/>
      <c r="F11" s="205" t="s">
        <v>329</v>
      </c>
      <c r="G11" s="241"/>
      <c r="H11" s="221" t="s">
        <v>453</v>
      </c>
      <c r="I11" s="222"/>
      <c r="J11" s="67"/>
    </row>
    <row r="12" spans="1:20" ht="14.45" customHeight="1" x14ac:dyDescent="0.25">
      <c r="A12" s="68"/>
      <c r="B12" s="69"/>
      <c r="C12" s="69"/>
      <c r="D12" s="69"/>
      <c r="E12" s="246"/>
      <c r="F12" s="246"/>
      <c r="G12" s="246"/>
      <c r="H12" s="246"/>
      <c r="I12" s="70"/>
      <c r="J12" s="67"/>
    </row>
    <row r="13" spans="1:20" ht="21" customHeight="1" x14ac:dyDescent="0.25">
      <c r="A13" s="204" t="s">
        <v>322</v>
      </c>
      <c r="B13" s="241"/>
      <c r="C13" s="237" t="s">
        <v>450</v>
      </c>
      <c r="D13" s="238"/>
      <c r="E13" s="259"/>
      <c r="F13" s="246"/>
      <c r="G13" s="246"/>
      <c r="H13" s="246"/>
      <c r="I13" s="70"/>
      <c r="J13" s="67"/>
    </row>
    <row r="14" spans="1:20" ht="10.9" customHeight="1" x14ac:dyDescent="0.25">
      <c r="A14" s="66"/>
      <c r="B14" s="70"/>
      <c r="C14" s="47"/>
      <c r="D14" s="47"/>
      <c r="E14" s="211"/>
      <c r="F14" s="211"/>
      <c r="G14" s="211"/>
      <c r="H14" s="211"/>
      <c r="I14" s="69"/>
      <c r="J14" s="71"/>
    </row>
    <row r="15" spans="1:20" ht="22.9" customHeight="1" x14ac:dyDescent="0.25">
      <c r="A15" s="204" t="s">
        <v>308</v>
      </c>
      <c r="B15" s="241"/>
      <c r="C15" s="237" t="s">
        <v>451</v>
      </c>
      <c r="D15" s="238"/>
      <c r="E15" s="242"/>
      <c r="F15" s="233"/>
      <c r="G15" s="72" t="s">
        <v>330</v>
      </c>
      <c r="H15" s="221" t="s">
        <v>454</v>
      </c>
      <c r="I15" s="222"/>
      <c r="J15" s="73"/>
    </row>
    <row r="16" spans="1:20" ht="10.9" customHeight="1" x14ac:dyDescent="0.25">
      <c r="A16" s="66"/>
      <c r="B16" s="70"/>
      <c r="C16" s="69"/>
      <c r="D16" s="69"/>
      <c r="E16" s="211"/>
      <c r="F16" s="211"/>
      <c r="G16" s="201"/>
      <c r="H16" s="201"/>
      <c r="I16" s="69"/>
      <c r="J16" s="71"/>
    </row>
    <row r="17" spans="1:10" ht="22.9" customHeight="1" x14ac:dyDescent="0.25">
      <c r="A17" s="74"/>
      <c r="B17" s="72" t="s">
        <v>331</v>
      </c>
      <c r="C17" s="237" t="s">
        <v>452</v>
      </c>
      <c r="D17" s="238"/>
      <c r="E17" s="75"/>
      <c r="F17" s="75"/>
      <c r="G17" s="75"/>
      <c r="H17" s="75"/>
      <c r="I17" s="75"/>
      <c r="J17" s="73"/>
    </row>
    <row r="18" spans="1:10" x14ac:dyDescent="0.25">
      <c r="A18" s="239"/>
      <c r="B18" s="240"/>
      <c r="C18" s="211"/>
      <c r="D18" s="211"/>
      <c r="E18" s="211"/>
      <c r="F18" s="211"/>
      <c r="G18" s="211"/>
      <c r="H18" s="211"/>
      <c r="I18" s="69"/>
      <c r="J18" s="71"/>
    </row>
    <row r="19" spans="1:10" x14ac:dyDescent="0.25">
      <c r="A19" s="231" t="s">
        <v>309</v>
      </c>
      <c r="B19" s="232"/>
      <c r="C19" s="212" t="s">
        <v>455</v>
      </c>
      <c r="D19" s="213"/>
      <c r="E19" s="213"/>
      <c r="F19" s="213"/>
      <c r="G19" s="213"/>
      <c r="H19" s="213"/>
      <c r="I19" s="213"/>
      <c r="J19" s="214"/>
    </row>
    <row r="20" spans="1:10" x14ac:dyDescent="0.25">
      <c r="A20" s="68"/>
      <c r="B20" s="69"/>
      <c r="C20" s="76"/>
      <c r="D20" s="69"/>
      <c r="E20" s="211"/>
      <c r="F20" s="211"/>
      <c r="G20" s="211"/>
      <c r="H20" s="211"/>
      <c r="I20" s="69"/>
      <c r="J20" s="71"/>
    </row>
    <row r="21" spans="1:10" x14ac:dyDescent="0.25">
      <c r="A21" s="231" t="s">
        <v>310</v>
      </c>
      <c r="B21" s="232"/>
      <c r="C21" s="221">
        <v>10000</v>
      </c>
      <c r="D21" s="222"/>
      <c r="E21" s="211"/>
      <c r="F21" s="211"/>
      <c r="G21" s="212" t="s">
        <v>456</v>
      </c>
      <c r="H21" s="213"/>
      <c r="I21" s="213"/>
      <c r="J21" s="214"/>
    </row>
    <row r="22" spans="1:10" x14ac:dyDescent="0.25">
      <c r="A22" s="68"/>
      <c r="B22" s="69"/>
      <c r="C22" s="69"/>
      <c r="D22" s="69"/>
      <c r="E22" s="211"/>
      <c r="F22" s="211"/>
      <c r="G22" s="211"/>
      <c r="H22" s="211"/>
      <c r="I22" s="69"/>
      <c r="J22" s="71"/>
    </row>
    <row r="23" spans="1:10" x14ac:dyDescent="0.25">
      <c r="A23" s="231" t="s">
        <v>311</v>
      </c>
      <c r="B23" s="232"/>
      <c r="C23" s="212" t="s">
        <v>457</v>
      </c>
      <c r="D23" s="213"/>
      <c r="E23" s="213"/>
      <c r="F23" s="213"/>
      <c r="G23" s="213"/>
      <c r="H23" s="213"/>
      <c r="I23" s="213"/>
      <c r="J23" s="214"/>
    </row>
    <row r="24" spans="1:10" x14ac:dyDescent="0.25">
      <c r="A24" s="68"/>
      <c r="B24" s="69"/>
      <c r="C24" s="47"/>
      <c r="D24" s="69"/>
      <c r="E24" s="211"/>
      <c r="F24" s="211"/>
      <c r="G24" s="211"/>
      <c r="H24" s="211"/>
      <c r="I24" s="69"/>
      <c r="J24" s="71"/>
    </row>
    <row r="25" spans="1:10" x14ac:dyDescent="0.25">
      <c r="A25" s="231" t="s">
        <v>312</v>
      </c>
      <c r="B25" s="232"/>
      <c r="C25" s="234" t="s">
        <v>458</v>
      </c>
      <c r="D25" s="235"/>
      <c r="E25" s="235"/>
      <c r="F25" s="235"/>
      <c r="G25" s="235"/>
      <c r="H25" s="235"/>
      <c r="I25" s="235"/>
      <c r="J25" s="236"/>
    </row>
    <row r="26" spans="1:10" x14ac:dyDescent="0.25">
      <c r="A26" s="68"/>
      <c r="B26" s="69"/>
      <c r="C26" s="76"/>
      <c r="D26" s="69"/>
      <c r="E26" s="211"/>
      <c r="F26" s="211"/>
      <c r="G26" s="211"/>
      <c r="H26" s="211"/>
      <c r="I26" s="69"/>
      <c r="J26" s="71"/>
    </row>
    <row r="27" spans="1:10" x14ac:dyDescent="0.25">
      <c r="A27" s="231" t="s">
        <v>313</v>
      </c>
      <c r="B27" s="232"/>
      <c r="C27" s="234" t="s">
        <v>459</v>
      </c>
      <c r="D27" s="235"/>
      <c r="E27" s="235"/>
      <c r="F27" s="235"/>
      <c r="G27" s="235"/>
      <c r="H27" s="235"/>
      <c r="I27" s="235"/>
      <c r="J27" s="236"/>
    </row>
    <row r="28" spans="1:10" ht="13.9" customHeight="1" x14ac:dyDescent="0.25">
      <c r="A28" s="68"/>
      <c r="B28" s="69"/>
      <c r="C28" s="76"/>
      <c r="D28" s="69"/>
      <c r="E28" s="211"/>
      <c r="F28" s="211"/>
      <c r="G28" s="211"/>
      <c r="H28" s="211"/>
      <c r="I28" s="69"/>
      <c r="J28" s="71"/>
    </row>
    <row r="29" spans="1:10" ht="22.9" customHeight="1" x14ac:dyDescent="0.25">
      <c r="A29" s="204" t="s">
        <v>323</v>
      </c>
      <c r="B29" s="232"/>
      <c r="C29" s="18">
        <v>6623</v>
      </c>
      <c r="D29" s="77"/>
      <c r="E29" s="215"/>
      <c r="F29" s="215"/>
      <c r="G29" s="215"/>
      <c r="H29" s="215"/>
      <c r="I29" s="78"/>
      <c r="J29" s="79"/>
    </row>
    <row r="30" spans="1:10" x14ac:dyDescent="0.25">
      <c r="A30" s="68"/>
      <c r="B30" s="69"/>
      <c r="C30" s="69"/>
      <c r="D30" s="69"/>
      <c r="E30" s="211"/>
      <c r="F30" s="211"/>
      <c r="G30" s="211"/>
      <c r="H30" s="211"/>
      <c r="I30" s="78"/>
      <c r="J30" s="79"/>
    </row>
    <row r="31" spans="1:10" x14ac:dyDescent="0.25">
      <c r="A31" s="231" t="s">
        <v>314</v>
      </c>
      <c r="B31" s="232"/>
      <c r="C31" s="19" t="s">
        <v>334</v>
      </c>
      <c r="D31" s="230" t="s">
        <v>332</v>
      </c>
      <c r="E31" s="219"/>
      <c r="F31" s="219"/>
      <c r="G31" s="219"/>
      <c r="H31" s="69"/>
      <c r="I31" s="80" t="s">
        <v>333</v>
      </c>
      <c r="J31" s="81" t="s">
        <v>334</v>
      </c>
    </row>
    <row r="32" spans="1:10" x14ac:dyDescent="0.25">
      <c r="A32" s="231"/>
      <c r="B32" s="232"/>
      <c r="C32" s="82"/>
      <c r="D32" s="55"/>
      <c r="E32" s="233"/>
      <c r="F32" s="233"/>
      <c r="G32" s="233"/>
      <c r="H32" s="233"/>
      <c r="I32" s="78"/>
      <c r="J32" s="79"/>
    </row>
    <row r="33" spans="1:10" x14ac:dyDescent="0.25">
      <c r="A33" s="231" t="s">
        <v>324</v>
      </c>
      <c r="B33" s="232"/>
      <c r="C33" s="18" t="s">
        <v>336</v>
      </c>
      <c r="D33" s="230" t="s">
        <v>335</v>
      </c>
      <c r="E33" s="219"/>
      <c r="F33" s="219"/>
      <c r="G33" s="219"/>
      <c r="H33" s="75"/>
      <c r="I33" s="80" t="s">
        <v>336</v>
      </c>
      <c r="J33" s="81" t="s">
        <v>337</v>
      </c>
    </row>
    <row r="34" spans="1:10" x14ac:dyDescent="0.25">
      <c r="A34" s="68"/>
      <c r="B34" s="69"/>
      <c r="C34" s="69"/>
      <c r="D34" s="69"/>
      <c r="E34" s="211"/>
      <c r="F34" s="211"/>
      <c r="G34" s="211"/>
      <c r="H34" s="211"/>
      <c r="I34" s="69"/>
      <c r="J34" s="71"/>
    </row>
    <row r="35" spans="1:10" x14ac:dyDescent="0.25">
      <c r="A35" s="230" t="s">
        <v>325</v>
      </c>
      <c r="B35" s="219"/>
      <c r="C35" s="219"/>
      <c r="D35" s="219"/>
      <c r="E35" s="219" t="s">
        <v>315</v>
      </c>
      <c r="F35" s="219"/>
      <c r="G35" s="219"/>
      <c r="H35" s="219"/>
      <c r="I35" s="219"/>
      <c r="J35" s="83" t="s">
        <v>316</v>
      </c>
    </row>
    <row r="36" spans="1:10" x14ac:dyDescent="0.25">
      <c r="A36" s="68"/>
      <c r="B36" s="69"/>
      <c r="C36" s="69"/>
      <c r="D36" s="69"/>
      <c r="E36" s="211"/>
      <c r="F36" s="211"/>
      <c r="G36" s="211"/>
      <c r="H36" s="211"/>
      <c r="I36" s="69"/>
      <c r="J36" s="79"/>
    </row>
    <row r="37" spans="1:10" x14ac:dyDescent="0.25">
      <c r="A37" s="125" t="s">
        <v>460</v>
      </c>
      <c r="B37" s="126"/>
      <c r="C37" s="126"/>
      <c r="D37" s="127"/>
      <c r="E37" s="122"/>
      <c r="F37" s="123"/>
      <c r="G37" s="123"/>
      <c r="H37" s="123"/>
      <c r="I37" s="124" t="s">
        <v>461</v>
      </c>
      <c r="J37" s="18">
        <v>3645363</v>
      </c>
    </row>
    <row r="38" spans="1:10" x14ac:dyDescent="0.25">
      <c r="A38" s="39"/>
      <c r="B38" s="47"/>
      <c r="C38" s="49"/>
      <c r="D38" s="229"/>
      <c r="E38" s="229"/>
      <c r="F38" s="229"/>
      <c r="G38" s="229"/>
      <c r="H38" s="229"/>
      <c r="I38" s="229"/>
      <c r="J38" s="40"/>
    </row>
    <row r="39" spans="1:10" x14ac:dyDescent="0.25">
      <c r="A39" s="125" t="s">
        <v>462</v>
      </c>
      <c r="B39" s="126"/>
      <c r="C39" s="126"/>
      <c r="D39" s="127"/>
      <c r="E39" s="122"/>
      <c r="F39" s="123"/>
      <c r="G39" s="123"/>
      <c r="H39" s="123"/>
      <c r="I39" s="124" t="s">
        <v>461</v>
      </c>
      <c r="J39" s="18">
        <v>3282899</v>
      </c>
    </row>
    <row r="40" spans="1:10" x14ac:dyDescent="0.25">
      <c r="A40" s="39"/>
      <c r="B40" s="47"/>
      <c r="C40" s="49"/>
      <c r="D40" s="48"/>
      <c r="E40" s="229"/>
      <c r="F40" s="229"/>
      <c r="G40" s="229"/>
      <c r="H40" s="229"/>
      <c r="I40" s="46"/>
      <c r="J40" s="40"/>
    </row>
    <row r="41" spans="1:10" x14ac:dyDescent="0.25">
      <c r="A41" s="125" t="s">
        <v>463</v>
      </c>
      <c r="B41" s="126"/>
      <c r="C41" s="126"/>
      <c r="D41" s="127"/>
      <c r="E41" s="122"/>
      <c r="F41" s="123"/>
      <c r="G41" s="123"/>
      <c r="H41" s="123"/>
      <c r="I41" s="124" t="s">
        <v>461</v>
      </c>
      <c r="J41" s="18">
        <v>3282678</v>
      </c>
    </row>
    <row r="42" spans="1:10" x14ac:dyDescent="0.25">
      <c r="A42" s="39"/>
      <c r="B42" s="47"/>
      <c r="C42" s="49"/>
      <c r="D42" s="48"/>
      <c r="E42" s="229"/>
      <c r="F42" s="229"/>
      <c r="G42" s="229"/>
      <c r="H42" s="229"/>
      <c r="I42" s="46"/>
      <c r="J42" s="40"/>
    </row>
    <row r="43" spans="1:10" x14ac:dyDescent="0.25">
      <c r="A43" s="125" t="s">
        <v>464</v>
      </c>
      <c r="B43" s="126"/>
      <c r="C43" s="126"/>
      <c r="D43" s="127"/>
      <c r="E43" s="122"/>
      <c r="F43" s="123"/>
      <c r="G43" s="123"/>
      <c r="H43" s="123"/>
      <c r="I43" s="124" t="s">
        <v>461</v>
      </c>
      <c r="J43" s="18">
        <v>1356216</v>
      </c>
    </row>
    <row r="44" spans="1:10" x14ac:dyDescent="0.25">
      <c r="A44" s="41"/>
      <c r="B44" s="49"/>
      <c r="C44" s="200"/>
      <c r="D44" s="200"/>
      <c r="E44" s="201"/>
      <c r="F44" s="201"/>
      <c r="G44" s="200"/>
      <c r="H44" s="200"/>
      <c r="I44" s="200"/>
      <c r="J44" s="40"/>
    </row>
    <row r="45" spans="1:10" x14ac:dyDescent="0.25">
      <c r="A45" s="125" t="s">
        <v>465</v>
      </c>
      <c r="B45" s="126"/>
      <c r="C45" s="126"/>
      <c r="D45" s="127"/>
      <c r="E45" s="122"/>
      <c r="F45" s="123"/>
      <c r="G45" s="123"/>
      <c r="H45" s="123"/>
      <c r="I45" s="124" t="s">
        <v>461</v>
      </c>
      <c r="J45" s="18">
        <v>2435071</v>
      </c>
    </row>
    <row r="46" spans="1:10" x14ac:dyDescent="0.25">
      <c r="A46" s="41"/>
      <c r="B46" s="49"/>
      <c r="C46" s="200"/>
      <c r="D46" s="200"/>
      <c r="E46" s="201"/>
      <c r="F46" s="201"/>
      <c r="G46" s="200"/>
      <c r="H46" s="200"/>
      <c r="I46" s="200"/>
      <c r="J46" s="40"/>
    </row>
    <row r="47" spans="1:10" x14ac:dyDescent="0.25">
      <c r="A47" s="125" t="s">
        <v>466</v>
      </c>
      <c r="B47" s="126"/>
      <c r="C47" s="126"/>
      <c r="D47" s="127"/>
      <c r="E47" s="122"/>
      <c r="F47" s="123"/>
      <c r="G47" s="123"/>
      <c r="H47" s="123"/>
      <c r="I47" s="124" t="s">
        <v>461</v>
      </c>
      <c r="J47" s="18">
        <v>3654656</v>
      </c>
    </row>
    <row r="48" spans="1:10" x14ac:dyDescent="0.25">
      <c r="A48" s="41"/>
      <c r="B48" s="49"/>
      <c r="C48" s="200"/>
      <c r="D48" s="200"/>
      <c r="E48" s="201"/>
      <c r="F48" s="201"/>
      <c r="G48" s="200"/>
      <c r="H48" s="200"/>
      <c r="I48" s="200"/>
      <c r="J48" s="40"/>
    </row>
    <row r="49" spans="1:10" x14ac:dyDescent="0.25">
      <c r="A49" s="125" t="s">
        <v>467</v>
      </c>
      <c r="B49" s="126"/>
      <c r="C49" s="126"/>
      <c r="D49" s="127"/>
      <c r="E49" s="122"/>
      <c r="F49" s="123"/>
      <c r="G49" s="123"/>
      <c r="H49" s="123"/>
      <c r="I49" s="124" t="s">
        <v>461</v>
      </c>
      <c r="J49" s="18">
        <v>3654664</v>
      </c>
    </row>
    <row r="50" spans="1:10" x14ac:dyDescent="0.25">
      <c r="A50" s="41"/>
      <c r="B50" s="49"/>
      <c r="C50" s="200"/>
      <c r="D50" s="200"/>
      <c r="E50" s="201"/>
      <c r="F50" s="201"/>
      <c r="G50" s="200"/>
      <c r="H50" s="200"/>
      <c r="I50" s="200"/>
      <c r="J50" s="40"/>
    </row>
    <row r="51" spans="1:10" x14ac:dyDescent="0.25">
      <c r="A51" s="125" t="s">
        <v>468</v>
      </c>
      <c r="B51" s="126"/>
      <c r="C51" s="126"/>
      <c r="D51" s="127"/>
      <c r="E51" s="122"/>
      <c r="F51" s="123"/>
      <c r="G51" s="123"/>
      <c r="H51" s="123"/>
      <c r="I51" s="124" t="s">
        <v>461</v>
      </c>
      <c r="J51" s="18">
        <v>3641287</v>
      </c>
    </row>
    <row r="52" spans="1:10" x14ac:dyDescent="0.25">
      <c r="A52" s="41"/>
      <c r="B52" s="49"/>
      <c r="C52" s="200"/>
      <c r="D52" s="200"/>
      <c r="E52" s="201"/>
      <c r="F52" s="201"/>
      <c r="G52" s="200"/>
      <c r="H52" s="200"/>
      <c r="I52" s="200"/>
      <c r="J52" s="40"/>
    </row>
    <row r="53" spans="1:10" x14ac:dyDescent="0.25">
      <c r="A53" s="125" t="s">
        <v>469</v>
      </c>
      <c r="B53" s="126"/>
      <c r="C53" s="126"/>
      <c r="D53" s="127"/>
      <c r="E53" s="122"/>
      <c r="F53" s="123"/>
      <c r="G53" s="123"/>
      <c r="H53" s="123"/>
      <c r="I53" s="124" t="s">
        <v>461</v>
      </c>
      <c r="J53" s="18">
        <v>3282660</v>
      </c>
    </row>
    <row r="54" spans="1:10" x14ac:dyDescent="0.25">
      <c r="A54" s="41"/>
      <c r="B54" s="49"/>
      <c r="C54" s="200"/>
      <c r="D54" s="200"/>
      <c r="E54" s="201"/>
      <c r="F54" s="201"/>
      <c r="G54" s="200"/>
      <c r="H54" s="200"/>
      <c r="I54" s="200"/>
      <c r="J54" s="40"/>
    </row>
    <row r="55" spans="1:10" x14ac:dyDescent="0.25">
      <c r="A55" s="125" t="s">
        <v>470</v>
      </c>
      <c r="B55" s="126"/>
      <c r="C55" s="126"/>
      <c r="D55" s="127"/>
      <c r="E55" s="122"/>
      <c r="F55" s="123"/>
      <c r="G55" s="123"/>
      <c r="H55" s="123"/>
      <c r="I55" s="124" t="s">
        <v>461</v>
      </c>
      <c r="J55" s="18">
        <v>1114328</v>
      </c>
    </row>
    <row r="56" spans="1:10" x14ac:dyDescent="0.25">
      <c r="A56" s="41"/>
      <c r="B56" s="49"/>
      <c r="C56" s="49"/>
      <c r="D56" s="47"/>
      <c r="E56" s="201"/>
      <c r="F56" s="201"/>
      <c r="G56" s="200"/>
      <c r="H56" s="200"/>
      <c r="I56" s="47"/>
      <c r="J56" s="40"/>
    </row>
    <row r="57" spans="1:10" x14ac:dyDescent="0.25">
      <c r="A57" s="125" t="s">
        <v>471</v>
      </c>
      <c r="B57" s="126"/>
      <c r="C57" s="126"/>
      <c r="D57" s="126"/>
      <c r="E57" s="123"/>
      <c r="F57" s="123"/>
      <c r="G57" s="123"/>
      <c r="H57" s="123"/>
      <c r="I57" s="124" t="s">
        <v>461</v>
      </c>
      <c r="J57" s="18">
        <v>5478421</v>
      </c>
    </row>
    <row r="58" spans="1:10" x14ac:dyDescent="0.25">
      <c r="A58" s="41"/>
      <c r="B58" s="49"/>
      <c r="C58" s="49"/>
      <c r="D58" s="47"/>
      <c r="E58" s="201"/>
      <c r="F58" s="201"/>
      <c r="G58" s="200"/>
      <c r="H58" s="200"/>
      <c r="I58" s="47"/>
      <c r="J58" s="40"/>
    </row>
    <row r="59" spans="1:10" x14ac:dyDescent="0.25">
      <c r="A59" s="125" t="s">
        <v>472</v>
      </c>
      <c r="B59" s="126"/>
      <c r="C59" s="126"/>
      <c r="D59" s="127"/>
      <c r="E59" s="122"/>
      <c r="F59" s="123"/>
      <c r="G59" s="123"/>
      <c r="H59" s="123"/>
      <c r="I59" s="124" t="s">
        <v>461</v>
      </c>
      <c r="J59" s="18">
        <v>5853184</v>
      </c>
    </row>
    <row r="60" spans="1:10" x14ac:dyDescent="0.25">
      <c r="A60" s="41"/>
      <c r="B60" s="49"/>
      <c r="C60" s="49"/>
      <c r="D60" s="47"/>
      <c r="E60" s="202"/>
      <c r="F60" s="202"/>
      <c r="G60" s="203"/>
      <c r="H60" s="203"/>
      <c r="I60" s="47"/>
      <c r="J60" s="40"/>
    </row>
    <row r="61" spans="1:10" x14ac:dyDescent="0.25">
      <c r="A61" s="125" t="s">
        <v>473</v>
      </c>
      <c r="B61" s="126"/>
      <c r="C61" s="126"/>
      <c r="D61" s="127"/>
      <c r="E61" s="122"/>
      <c r="F61" s="123"/>
      <c r="G61" s="123"/>
      <c r="H61" s="123"/>
      <c r="I61" s="124" t="s">
        <v>474</v>
      </c>
      <c r="J61" s="18">
        <v>3511120</v>
      </c>
    </row>
    <row r="62" spans="1:10" x14ac:dyDescent="0.25">
      <c r="A62" s="41"/>
      <c r="B62" s="49"/>
      <c r="C62" s="49"/>
      <c r="D62" s="47"/>
      <c r="E62" s="201"/>
      <c r="F62" s="201"/>
      <c r="G62" s="200"/>
      <c r="H62" s="200"/>
      <c r="I62" s="47"/>
      <c r="J62" s="40"/>
    </row>
    <row r="63" spans="1:10" x14ac:dyDescent="0.25">
      <c r="A63" s="125" t="s">
        <v>475</v>
      </c>
      <c r="B63" s="126"/>
      <c r="C63" s="126"/>
      <c r="D63" s="127"/>
      <c r="E63" s="122"/>
      <c r="F63" s="123"/>
      <c r="G63" s="123"/>
      <c r="H63" s="123"/>
      <c r="I63" s="124" t="s">
        <v>461</v>
      </c>
      <c r="J63" s="18">
        <v>5539684</v>
      </c>
    </row>
    <row r="64" spans="1:10" x14ac:dyDescent="0.25">
      <c r="A64" s="41"/>
      <c r="B64" s="49"/>
      <c r="C64" s="49"/>
      <c r="D64" s="47"/>
      <c r="E64" s="47"/>
      <c r="F64" s="47"/>
      <c r="G64" s="49"/>
      <c r="H64" s="49"/>
      <c r="I64" s="47"/>
      <c r="J64" s="40"/>
    </row>
    <row r="65" spans="1:10" x14ac:dyDescent="0.25">
      <c r="A65" s="125" t="s">
        <v>476</v>
      </c>
      <c r="B65" s="125"/>
      <c r="C65" s="125"/>
      <c r="D65" s="127"/>
      <c r="E65" s="122"/>
      <c r="F65" s="123"/>
      <c r="G65" s="123"/>
      <c r="H65" s="123"/>
      <c r="I65" s="124" t="s">
        <v>461</v>
      </c>
      <c r="J65" s="18">
        <v>6056580</v>
      </c>
    </row>
    <row r="66" spans="1:10" x14ac:dyDescent="0.25">
      <c r="A66" s="128"/>
      <c r="B66" s="129"/>
      <c r="C66" s="129"/>
      <c r="D66" s="130"/>
      <c r="E66" s="227"/>
      <c r="F66" s="227"/>
      <c r="G66" s="228"/>
      <c r="H66" s="228"/>
      <c r="I66" s="130"/>
      <c r="J66" s="131"/>
    </row>
    <row r="67" spans="1:10" x14ac:dyDescent="0.25">
      <c r="A67" s="125" t="s">
        <v>477</v>
      </c>
      <c r="B67" s="126"/>
      <c r="C67" s="126"/>
      <c r="D67" s="127"/>
      <c r="E67" s="122"/>
      <c r="F67" s="123"/>
      <c r="G67" s="123"/>
      <c r="H67" s="123"/>
      <c r="I67" s="124" t="s">
        <v>461</v>
      </c>
      <c r="J67" s="18">
        <v>3275531</v>
      </c>
    </row>
    <row r="68" spans="1:10" x14ac:dyDescent="0.25">
      <c r="A68" s="41"/>
      <c r="B68" s="49"/>
      <c r="C68" s="49"/>
      <c r="D68" s="47"/>
      <c r="E68" s="202"/>
      <c r="F68" s="202"/>
      <c r="G68" s="203"/>
      <c r="H68" s="203"/>
      <c r="I68" s="47"/>
      <c r="J68" s="40"/>
    </row>
    <row r="69" spans="1:10" x14ac:dyDescent="0.25">
      <c r="A69" s="125" t="s">
        <v>478</v>
      </c>
      <c r="B69" s="126"/>
      <c r="C69" s="126"/>
      <c r="D69" s="126"/>
      <c r="E69" s="123"/>
      <c r="F69" s="123"/>
      <c r="G69" s="123"/>
      <c r="H69" s="123"/>
      <c r="I69" s="124" t="s">
        <v>479</v>
      </c>
      <c r="J69" s="18"/>
    </row>
    <row r="70" spans="1:10" x14ac:dyDescent="0.25">
      <c r="A70" s="84"/>
      <c r="B70" s="76"/>
      <c r="C70" s="76"/>
      <c r="D70" s="69"/>
      <c r="E70" s="211"/>
      <c r="F70" s="211"/>
      <c r="G70" s="225"/>
      <c r="H70" s="225"/>
      <c r="I70" s="69"/>
      <c r="J70" s="85" t="s">
        <v>338</v>
      </c>
    </row>
    <row r="71" spans="1:10" x14ac:dyDescent="0.25">
      <c r="A71" s="84"/>
      <c r="B71" s="76"/>
      <c r="C71" s="76"/>
      <c r="D71" s="69"/>
      <c r="E71" s="211"/>
      <c r="F71" s="211"/>
      <c r="G71" s="225"/>
      <c r="H71" s="225"/>
      <c r="I71" s="69"/>
      <c r="J71" s="85" t="s">
        <v>339</v>
      </c>
    </row>
    <row r="72" spans="1:10" ht="14.45" customHeight="1" x14ac:dyDescent="0.25">
      <c r="A72" s="204" t="s">
        <v>317</v>
      </c>
      <c r="B72" s="205"/>
      <c r="C72" s="221" t="s">
        <v>339</v>
      </c>
      <c r="D72" s="222"/>
      <c r="E72" s="223" t="s">
        <v>340</v>
      </c>
      <c r="F72" s="224"/>
      <c r="G72" s="212"/>
      <c r="H72" s="213"/>
      <c r="I72" s="213"/>
      <c r="J72" s="214"/>
    </row>
    <row r="73" spans="1:10" x14ac:dyDescent="0.25">
      <c r="A73" s="84"/>
      <c r="B73" s="76"/>
      <c r="C73" s="225"/>
      <c r="D73" s="225"/>
      <c r="E73" s="211"/>
      <c r="F73" s="211"/>
      <c r="G73" s="226" t="s">
        <v>341</v>
      </c>
      <c r="H73" s="226"/>
      <c r="I73" s="226"/>
      <c r="J73" s="62"/>
    </row>
    <row r="74" spans="1:10" ht="13.9" customHeight="1" x14ac:dyDescent="0.25">
      <c r="A74" s="204" t="s">
        <v>318</v>
      </c>
      <c r="B74" s="205"/>
      <c r="C74" s="212" t="s">
        <v>480</v>
      </c>
      <c r="D74" s="213"/>
      <c r="E74" s="213"/>
      <c r="F74" s="213"/>
      <c r="G74" s="213"/>
      <c r="H74" s="213"/>
      <c r="I74" s="213"/>
      <c r="J74" s="214"/>
    </row>
    <row r="75" spans="1:10" x14ac:dyDescent="0.25">
      <c r="A75" s="68"/>
      <c r="B75" s="69"/>
      <c r="C75" s="215" t="s">
        <v>319</v>
      </c>
      <c r="D75" s="215"/>
      <c r="E75" s="215"/>
      <c r="F75" s="215"/>
      <c r="G75" s="215"/>
      <c r="H75" s="215"/>
      <c r="I75" s="215"/>
      <c r="J75" s="71"/>
    </row>
    <row r="76" spans="1:10" x14ac:dyDescent="0.25">
      <c r="A76" s="204" t="s">
        <v>320</v>
      </c>
      <c r="B76" s="205"/>
      <c r="C76" s="216" t="s">
        <v>481</v>
      </c>
      <c r="D76" s="217"/>
      <c r="E76" s="218"/>
      <c r="F76" s="211"/>
      <c r="G76" s="211"/>
      <c r="H76" s="219"/>
      <c r="I76" s="219"/>
      <c r="J76" s="220"/>
    </row>
    <row r="77" spans="1:10" x14ac:dyDescent="0.25">
      <c r="A77" s="68"/>
      <c r="B77" s="69"/>
      <c r="C77" s="76"/>
      <c r="D77" s="69"/>
      <c r="E77" s="211"/>
      <c r="F77" s="211"/>
      <c r="G77" s="211"/>
      <c r="H77" s="211"/>
      <c r="I77" s="69"/>
      <c r="J77" s="71"/>
    </row>
    <row r="78" spans="1:10" ht="14.45" customHeight="1" x14ac:dyDescent="0.25">
      <c r="A78" s="204" t="s">
        <v>312</v>
      </c>
      <c r="B78" s="205"/>
      <c r="C78" s="206" t="s">
        <v>482</v>
      </c>
      <c r="D78" s="207"/>
      <c r="E78" s="207"/>
      <c r="F78" s="207"/>
      <c r="G78" s="207"/>
      <c r="H78" s="207"/>
      <c r="I78" s="207"/>
      <c r="J78" s="208"/>
    </row>
    <row r="79" spans="1:10" x14ac:dyDescent="0.25">
      <c r="A79" s="68"/>
      <c r="B79" s="69"/>
      <c r="C79" s="69"/>
      <c r="D79" s="69"/>
      <c r="E79" s="211"/>
      <c r="F79" s="211"/>
      <c r="G79" s="211"/>
      <c r="H79" s="211"/>
      <c r="I79" s="69"/>
      <c r="J79" s="71"/>
    </row>
    <row r="80" spans="1:10" x14ac:dyDescent="0.25">
      <c r="A80" s="204" t="s">
        <v>342</v>
      </c>
      <c r="B80" s="205"/>
      <c r="C80" s="206" t="s">
        <v>483</v>
      </c>
      <c r="D80" s="207"/>
      <c r="E80" s="207"/>
      <c r="F80" s="207"/>
      <c r="G80" s="207"/>
      <c r="H80" s="207"/>
      <c r="I80" s="207"/>
      <c r="J80" s="208"/>
    </row>
    <row r="81" spans="1:10" ht="14.45" customHeight="1" x14ac:dyDescent="0.25">
      <c r="A81" s="68"/>
      <c r="B81" s="69"/>
      <c r="C81" s="209" t="s">
        <v>343</v>
      </c>
      <c r="D81" s="209"/>
      <c r="E81" s="209"/>
      <c r="F81" s="209"/>
      <c r="G81" s="69"/>
      <c r="H81" s="69"/>
      <c r="I81" s="69"/>
      <c r="J81" s="71"/>
    </row>
    <row r="82" spans="1:10" x14ac:dyDescent="0.25">
      <c r="A82" s="204" t="s">
        <v>344</v>
      </c>
      <c r="B82" s="205"/>
      <c r="C82" s="206" t="s">
        <v>484</v>
      </c>
      <c r="D82" s="207"/>
      <c r="E82" s="207"/>
      <c r="F82" s="207"/>
      <c r="G82" s="207"/>
      <c r="H82" s="207"/>
      <c r="I82" s="207"/>
      <c r="J82" s="208"/>
    </row>
    <row r="83" spans="1:10" ht="14.45" customHeight="1" x14ac:dyDescent="0.25">
      <c r="A83" s="86"/>
      <c r="B83" s="87"/>
      <c r="C83" s="210" t="s">
        <v>345</v>
      </c>
      <c r="D83" s="210"/>
      <c r="E83" s="210"/>
      <c r="F83" s="210"/>
      <c r="G83" s="210"/>
      <c r="H83" s="87"/>
      <c r="I83" s="87"/>
      <c r="J83" s="88"/>
    </row>
    <row r="90" spans="1:10" ht="27" customHeight="1" x14ac:dyDescent="0.25"/>
    <row r="94" spans="1:10"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35">
    <mergeCell ref="A1:C1"/>
    <mergeCell ref="A2:J2"/>
    <mergeCell ref="A4:D4"/>
    <mergeCell ref="E4:F4"/>
    <mergeCell ref="H4:I4"/>
    <mergeCell ref="A5:J5"/>
    <mergeCell ref="A13:B13"/>
    <mergeCell ref="C13:D13"/>
    <mergeCell ref="E13:F13"/>
    <mergeCell ref="G13:H13"/>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E42:F42"/>
    <mergeCell ref="G42:H42"/>
    <mergeCell ref="D38:I38"/>
    <mergeCell ref="E40:F40"/>
    <mergeCell ref="G40:H40"/>
    <mergeCell ref="E34:F34"/>
    <mergeCell ref="G34:H34"/>
    <mergeCell ref="A35:D35"/>
    <mergeCell ref="E35:I35"/>
    <mergeCell ref="E36:F36"/>
    <mergeCell ref="G36:H36"/>
    <mergeCell ref="E70:F70"/>
    <mergeCell ref="G70:H70"/>
    <mergeCell ref="E71:F71"/>
    <mergeCell ref="G71:H71"/>
    <mergeCell ref="C44:D44"/>
    <mergeCell ref="E44:F44"/>
    <mergeCell ref="G44:I44"/>
    <mergeCell ref="E68:F68"/>
    <mergeCell ref="G68:H68"/>
    <mergeCell ref="C46:D46"/>
    <mergeCell ref="E46:F46"/>
    <mergeCell ref="G46:I46"/>
    <mergeCell ref="C48:D48"/>
    <mergeCell ref="E48:F48"/>
    <mergeCell ref="G48:I48"/>
    <mergeCell ref="C50:D50"/>
    <mergeCell ref="E50:F50"/>
    <mergeCell ref="G50:I50"/>
    <mergeCell ref="C52:D52"/>
    <mergeCell ref="E52:F52"/>
    <mergeCell ref="E62:F62"/>
    <mergeCell ref="G62:H62"/>
    <mergeCell ref="E66:F66"/>
    <mergeCell ref="G66:H66"/>
    <mergeCell ref="A74:B74"/>
    <mergeCell ref="C74:J74"/>
    <mergeCell ref="C75:I75"/>
    <mergeCell ref="A76:B76"/>
    <mergeCell ref="C76:E76"/>
    <mergeCell ref="F76:G76"/>
    <mergeCell ref="H76:J76"/>
    <mergeCell ref="A72:B72"/>
    <mergeCell ref="C72:D72"/>
    <mergeCell ref="E72:F72"/>
    <mergeCell ref="G72:J72"/>
    <mergeCell ref="C73:D73"/>
    <mergeCell ref="E73:F73"/>
    <mergeCell ref="G73:I73"/>
    <mergeCell ref="A80:B80"/>
    <mergeCell ref="C80:J80"/>
    <mergeCell ref="C81:F81"/>
    <mergeCell ref="A82:B82"/>
    <mergeCell ref="C82:J82"/>
    <mergeCell ref="C83:G83"/>
    <mergeCell ref="E77:F77"/>
    <mergeCell ref="G77:H77"/>
    <mergeCell ref="A78:B78"/>
    <mergeCell ref="C78:J78"/>
    <mergeCell ref="E79:F79"/>
    <mergeCell ref="G79:H79"/>
    <mergeCell ref="G52:I52"/>
    <mergeCell ref="C54:D54"/>
    <mergeCell ref="E54:F54"/>
    <mergeCell ref="G54:I54"/>
    <mergeCell ref="E56:F56"/>
    <mergeCell ref="G56:H56"/>
    <mergeCell ref="E58:F58"/>
    <mergeCell ref="G58:H58"/>
    <mergeCell ref="E60:F60"/>
    <mergeCell ref="G60:H60"/>
  </mergeCells>
  <dataValidations count="4">
    <dataValidation type="list" allowBlank="1" showInputMessage="1" showErrorMessage="1" sqref="C72:D72" xr:uid="{00000000-0002-0000-0000-000000000000}">
      <formula1>$J$70:$J$71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77" zoomScaleNormal="100" zoomScaleSheetLayoutView="100" workbookViewId="0">
      <selection activeCell="I100" sqref="I100:I105"/>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67" t="s">
        <v>1</v>
      </c>
      <c r="B1" s="268"/>
      <c r="C1" s="268"/>
      <c r="D1" s="268"/>
      <c r="E1" s="268"/>
      <c r="F1" s="268"/>
      <c r="G1" s="268"/>
      <c r="H1" s="268"/>
      <c r="I1" s="268"/>
    </row>
    <row r="2" spans="1:9" x14ac:dyDescent="0.2">
      <c r="A2" s="269" t="s">
        <v>485</v>
      </c>
      <c r="B2" s="270"/>
      <c r="C2" s="270"/>
      <c r="D2" s="270"/>
      <c r="E2" s="270"/>
      <c r="F2" s="270"/>
      <c r="G2" s="270"/>
      <c r="H2" s="270"/>
      <c r="I2" s="270"/>
    </row>
    <row r="3" spans="1:9" x14ac:dyDescent="0.2">
      <c r="A3" s="271" t="s">
        <v>437</v>
      </c>
      <c r="B3" s="271"/>
      <c r="C3" s="271"/>
      <c r="D3" s="271"/>
      <c r="E3" s="271"/>
      <c r="F3" s="271"/>
      <c r="G3" s="271"/>
      <c r="H3" s="271"/>
      <c r="I3" s="271"/>
    </row>
    <row r="4" spans="1:9" x14ac:dyDescent="0.2">
      <c r="A4" s="272" t="s">
        <v>486</v>
      </c>
      <c r="B4" s="273"/>
      <c r="C4" s="273"/>
      <c r="D4" s="273"/>
      <c r="E4" s="273"/>
      <c r="F4" s="273"/>
      <c r="G4" s="273"/>
      <c r="H4" s="273"/>
      <c r="I4" s="274"/>
    </row>
    <row r="5" spans="1:9" ht="45" x14ac:dyDescent="0.2">
      <c r="A5" s="277" t="s">
        <v>2</v>
      </c>
      <c r="B5" s="278"/>
      <c r="C5" s="278"/>
      <c r="D5" s="278"/>
      <c r="E5" s="278"/>
      <c r="F5" s="278"/>
      <c r="G5" s="45" t="s">
        <v>101</v>
      </c>
      <c r="H5" s="6" t="s">
        <v>294</v>
      </c>
      <c r="I5" s="6" t="s">
        <v>295</v>
      </c>
    </row>
    <row r="6" spans="1:9" x14ac:dyDescent="0.2">
      <c r="A6" s="275">
        <v>1</v>
      </c>
      <c r="B6" s="276"/>
      <c r="C6" s="276"/>
      <c r="D6" s="276"/>
      <c r="E6" s="276"/>
      <c r="F6" s="276"/>
      <c r="G6" s="44">
        <v>2</v>
      </c>
      <c r="H6" s="6">
        <v>3</v>
      </c>
      <c r="I6" s="6">
        <v>4</v>
      </c>
    </row>
    <row r="7" spans="1:9" x14ac:dyDescent="0.2">
      <c r="A7" s="279"/>
      <c r="B7" s="279"/>
      <c r="C7" s="279"/>
      <c r="D7" s="279"/>
      <c r="E7" s="279"/>
      <c r="F7" s="279"/>
      <c r="G7" s="279"/>
      <c r="H7" s="279"/>
      <c r="I7" s="279"/>
    </row>
    <row r="8" spans="1:9" ht="12.75" customHeight="1" x14ac:dyDescent="0.2">
      <c r="A8" s="261" t="s">
        <v>4</v>
      </c>
      <c r="B8" s="261"/>
      <c r="C8" s="261"/>
      <c r="D8" s="261"/>
      <c r="E8" s="261"/>
      <c r="F8" s="261"/>
      <c r="G8" s="7">
        <v>1</v>
      </c>
      <c r="H8" s="89">
        <v>0</v>
      </c>
      <c r="I8" s="89">
        <v>0</v>
      </c>
    </row>
    <row r="9" spans="1:9" ht="12.75" customHeight="1" x14ac:dyDescent="0.2">
      <c r="A9" s="262" t="s">
        <v>300</v>
      </c>
      <c r="B9" s="262"/>
      <c r="C9" s="262"/>
      <c r="D9" s="262"/>
      <c r="E9" s="262"/>
      <c r="F9" s="262"/>
      <c r="G9" s="8">
        <v>2</v>
      </c>
      <c r="H9" s="90">
        <f>H10+H17+H27+H38+H43</f>
        <v>450320125</v>
      </c>
      <c r="I9" s="90">
        <f>I10+I17+I27+I38+I43</f>
        <v>489955295</v>
      </c>
    </row>
    <row r="10" spans="1:9" ht="12.75" customHeight="1" x14ac:dyDescent="0.2">
      <c r="A10" s="264" t="s">
        <v>5</v>
      </c>
      <c r="B10" s="264"/>
      <c r="C10" s="264"/>
      <c r="D10" s="264"/>
      <c r="E10" s="264"/>
      <c r="F10" s="264"/>
      <c r="G10" s="8">
        <v>3</v>
      </c>
      <c r="H10" s="90">
        <f>H11+H12+H13+H14+H15+H16</f>
        <v>32864828</v>
      </c>
      <c r="I10" s="90">
        <f>I11+I12+I13+I14+I15+I16</f>
        <v>48250627</v>
      </c>
    </row>
    <row r="11" spans="1:9" ht="12.75" customHeight="1" x14ac:dyDescent="0.2">
      <c r="A11" s="260" t="s">
        <v>6</v>
      </c>
      <c r="B11" s="260"/>
      <c r="C11" s="260"/>
      <c r="D11" s="260"/>
      <c r="E11" s="260"/>
      <c r="F11" s="260"/>
      <c r="G11" s="7">
        <v>4</v>
      </c>
      <c r="H11" s="89">
        <v>6467673</v>
      </c>
      <c r="I11" s="89">
        <v>9621603</v>
      </c>
    </row>
    <row r="12" spans="1:9" ht="22.9" customHeight="1" x14ac:dyDescent="0.2">
      <c r="A12" s="260" t="s">
        <v>7</v>
      </c>
      <c r="B12" s="260"/>
      <c r="C12" s="260"/>
      <c r="D12" s="260"/>
      <c r="E12" s="260"/>
      <c r="F12" s="260"/>
      <c r="G12" s="7">
        <v>5</v>
      </c>
      <c r="H12" s="89">
        <v>7312770</v>
      </c>
      <c r="I12" s="89">
        <v>5934533</v>
      </c>
    </row>
    <row r="13" spans="1:9" ht="12.75" customHeight="1" x14ac:dyDescent="0.2">
      <c r="A13" s="260" t="s">
        <v>8</v>
      </c>
      <c r="B13" s="260"/>
      <c r="C13" s="260"/>
      <c r="D13" s="260"/>
      <c r="E13" s="260"/>
      <c r="F13" s="260"/>
      <c r="G13" s="7">
        <v>6</v>
      </c>
      <c r="H13" s="89">
        <v>11683686</v>
      </c>
      <c r="I13" s="89">
        <v>20979730</v>
      </c>
    </row>
    <row r="14" spans="1:9" ht="12.75" customHeight="1" x14ac:dyDescent="0.2">
      <c r="A14" s="260" t="s">
        <v>9</v>
      </c>
      <c r="B14" s="260"/>
      <c r="C14" s="260"/>
      <c r="D14" s="260"/>
      <c r="E14" s="260"/>
      <c r="F14" s="260"/>
      <c r="G14" s="7">
        <v>7</v>
      </c>
      <c r="H14" s="89">
        <v>324709</v>
      </c>
      <c r="I14" s="89">
        <v>324709</v>
      </c>
    </row>
    <row r="15" spans="1:9" ht="12.75" customHeight="1" x14ac:dyDescent="0.2">
      <c r="A15" s="260" t="s">
        <v>10</v>
      </c>
      <c r="B15" s="260"/>
      <c r="C15" s="260"/>
      <c r="D15" s="260"/>
      <c r="E15" s="260"/>
      <c r="F15" s="260"/>
      <c r="G15" s="7">
        <v>8</v>
      </c>
      <c r="H15" s="89">
        <v>6931487</v>
      </c>
      <c r="I15" s="89">
        <v>11277093</v>
      </c>
    </row>
    <row r="16" spans="1:9" ht="12.75" customHeight="1" x14ac:dyDescent="0.2">
      <c r="A16" s="260" t="s">
        <v>11</v>
      </c>
      <c r="B16" s="260"/>
      <c r="C16" s="260"/>
      <c r="D16" s="260"/>
      <c r="E16" s="260"/>
      <c r="F16" s="260"/>
      <c r="G16" s="7">
        <v>9</v>
      </c>
      <c r="H16" s="89">
        <v>144503</v>
      </c>
      <c r="I16" s="89">
        <v>112959</v>
      </c>
    </row>
    <row r="17" spans="1:9" ht="12.75" customHeight="1" x14ac:dyDescent="0.2">
      <c r="A17" s="264" t="s">
        <v>12</v>
      </c>
      <c r="B17" s="264"/>
      <c r="C17" s="264"/>
      <c r="D17" s="264"/>
      <c r="E17" s="264"/>
      <c r="F17" s="264"/>
      <c r="G17" s="8">
        <v>10</v>
      </c>
      <c r="H17" s="90">
        <f>H18+H19+H20+H21+H22+H23+H24+H25+H26</f>
        <v>343546142</v>
      </c>
      <c r="I17" s="90">
        <f>I18+I19+I20+I21+I22+I23+I24+I25+I26</f>
        <v>353804461</v>
      </c>
    </row>
    <row r="18" spans="1:9" ht="12.75" customHeight="1" x14ac:dyDescent="0.2">
      <c r="A18" s="260" t="s">
        <v>13</v>
      </c>
      <c r="B18" s="260"/>
      <c r="C18" s="260"/>
      <c r="D18" s="260"/>
      <c r="E18" s="260"/>
      <c r="F18" s="260"/>
      <c r="G18" s="7">
        <v>11</v>
      </c>
      <c r="H18" s="89">
        <v>56634708</v>
      </c>
      <c r="I18" s="89">
        <v>56537540</v>
      </c>
    </row>
    <row r="19" spans="1:9" ht="12.75" customHeight="1" x14ac:dyDescent="0.2">
      <c r="A19" s="260" t="s">
        <v>14</v>
      </c>
      <c r="B19" s="260"/>
      <c r="C19" s="260"/>
      <c r="D19" s="260"/>
      <c r="E19" s="260"/>
      <c r="F19" s="260"/>
      <c r="G19" s="7">
        <v>12</v>
      </c>
      <c r="H19" s="89">
        <v>101528989</v>
      </c>
      <c r="I19" s="89">
        <v>122086747</v>
      </c>
    </row>
    <row r="20" spans="1:9" ht="12.75" customHeight="1" x14ac:dyDescent="0.2">
      <c r="A20" s="260" t="s">
        <v>15</v>
      </c>
      <c r="B20" s="260"/>
      <c r="C20" s="260"/>
      <c r="D20" s="260"/>
      <c r="E20" s="260"/>
      <c r="F20" s="260"/>
      <c r="G20" s="7">
        <v>13</v>
      </c>
      <c r="H20" s="89">
        <v>87934721</v>
      </c>
      <c r="I20" s="89">
        <v>90421017</v>
      </c>
    </row>
    <row r="21" spans="1:9" ht="12.75" customHeight="1" x14ac:dyDescent="0.2">
      <c r="A21" s="260" t="s">
        <v>16</v>
      </c>
      <c r="B21" s="260"/>
      <c r="C21" s="260"/>
      <c r="D21" s="260"/>
      <c r="E21" s="260"/>
      <c r="F21" s="260"/>
      <c r="G21" s="7">
        <v>14</v>
      </c>
      <c r="H21" s="89">
        <v>27653198</v>
      </c>
      <c r="I21" s="89">
        <v>21779484</v>
      </c>
    </row>
    <row r="22" spans="1:9" ht="12.75" customHeight="1" x14ac:dyDescent="0.2">
      <c r="A22" s="260" t="s">
        <v>17</v>
      </c>
      <c r="B22" s="260"/>
      <c r="C22" s="260"/>
      <c r="D22" s="260"/>
      <c r="E22" s="260"/>
      <c r="F22" s="260"/>
      <c r="G22" s="7">
        <v>15</v>
      </c>
      <c r="H22" s="89">
        <v>0</v>
      </c>
      <c r="I22" s="89">
        <v>0</v>
      </c>
    </row>
    <row r="23" spans="1:9" ht="12.75" customHeight="1" x14ac:dyDescent="0.2">
      <c r="A23" s="260" t="s">
        <v>18</v>
      </c>
      <c r="B23" s="260"/>
      <c r="C23" s="260"/>
      <c r="D23" s="260"/>
      <c r="E23" s="260"/>
      <c r="F23" s="260"/>
      <c r="G23" s="7">
        <v>16</v>
      </c>
      <c r="H23" s="89">
        <v>10073122</v>
      </c>
      <c r="I23" s="89">
        <v>9930647</v>
      </c>
    </row>
    <row r="24" spans="1:9" ht="12.75" customHeight="1" x14ac:dyDescent="0.2">
      <c r="A24" s="260" t="s">
        <v>19</v>
      </c>
      <c r="B24" s="260"/>
      <c r="C24" s="260"/>
      <c r="D24" s="260"/>
      <c r="E24" s="260"/>
      <c r="F24" s="260"/>
      <c r="G24" s="7">
        <v>17</v>
      </c>
      <c r="H24" s="89">
        <v>38331383</v>
      </c>
      <c r="I24" s="89">
        <v>29087086</v>
      </c>
    </row>
    <row r="25" spans="1:9" ht="12.75" customHeight="1" x14ac:dyDescent="0.2">
      <c r="A25" s="260" t="s">
        <v>20</v>
      </c>
      <c r="B25" s="260"/>
      <c r="C25" s="260"/>
      <c r="D25" s="260"/>
      <c r="E25" s="260"/>
      <c r="F25" s="260"/>
      <c r="G25" s="7">
        <v>18</v>
      </c>
      <c r="H25" s="89">
        <v>234392</v>
      </c>
      <c r="I25" s="89">
        <v>341742</v>
      </c>
    </row>
    <row r="26" spans="1:9" ht="12.75" customHeight="1" x14ac:dyDescent="0.2">
      <c r="A26" s="260" t="s">
        <v>21</v>
      </c>
      <c r="B26" s="260"/>
      <c r="C26" s="260"/>
      <c r="D26" s="260"/>
      <c r="E26" s="260"/>
      <c r="F26" s="260"/>
      <c r="G26" s="7">
        <v>19</v>
      </c>
      <c r="H26" s="89">
        <v>21155629</v>
      </c>
      <c r="I26" s="89">
        <v>23620198</v>
      </c>
    </row>
    <row r="27" spans="1:9" ht="12.75" customHeight="1" x14ac:dyDescent="0.2">
      <c r="A27" s="264" t="s">
        <v>22</v>
      </c>
      <c r="B27" s="264"/>
      <c r="C27" s="264"/>
      <c r="D27" s="264"/>
      <c r="E27" s="264"/>
      <c r="F27" s="264"/>
      <c r="G27" s="8">
        <v>20</v>
      </c>
      <c r="H27" s="90">
        <f>SUM(H28:H37)</f>
        <v>55535628</v>
      </c>
      <c r="I27" s="90">
        <f>SUM(I28:I37)</f>
        <v>66808849</v>
      </c>
    </row>
    <row r="28" spans="1:9" ht="12.75" customHeight="1" x14ac:dyDescent="0.2">
      <c r="A28" s="260" t="s">
        <v>23</v>
      </c>
      <c r="B28" s="260"/>
      <c r="C28" s="260"/>
      <c r="D28" s="260"/>
      <c r="E28" s="260"/>
      <c r="F28" s="260"/>
      <c r="G28" s="7">
        <v>21</v>
      </c>
      <c r="H28" s="89">
        <v>8265</v>
      </c>
      <c r="I28" s="89">
        <v>8265</v>
      </c>
    </row>
    <row r="29" spans="1:9" ht="12.75" customHeight="1" x14ac:dyDescent="0.2">
      <c r="A29" s="260" t="s">
        <v>24</v>
      </c>
      <c r="B29" s="260"/>
      <c r="C29" s="260"/>
      <c r="D29" s="260"/>
      <c r="E29" s="260"/>
      <c r="F29" s="260"/>
      <c r="G29" s="7">
        <v>22</v>
      </c>
      <c r="H29" s="89">
        <v>0</v>
      </c>
      <c r="I29" s="89">
        <v>0</v>
      </c>
    </row>
    <row r="30" spans="1:9" ht="12.75" customHeight="1" x14ac:dyDescent="0.2">
      <c r="A30" s="260" t="s">
        <v>25</v>
      </c>
      <c r="B30" s="260"/>
      <c r="C30" s="260"/>
      <c r="D30" s="260"/>
      <c r="E30" s="260"/>
      <c r="F30" s="260"/>
      <c r="G30" s="7">
        <v>23</v>
      </c>
      <c r="H30" s="89">
        <v>0</v>
      </c>
      <c r="I30" s="89">
        <v>0</v>
      </c>
    </row>
    <row r="31" spans="1:9" ht="24" customHeight="1" x14ac:dyDescent="0.2">
      <c r="A31" s="260" t="s">
        <v>26</v>
      </c>
      <c r="B31" s="260"/>
      <c r="C31" s="260"/>
      <c r="D31" s="260"/>
      <c r="E31" s="260"/>
      <c r="F31" s="260"/>
      <c r="G31" s="7">
        <v>24</v>
      </c>
      <c r="H31" s="89">
        <v>45624533</v>
      </c>
      <c r="I31" s="89">
        <v>56727566</v>
      </c>
    </row>
    <row r="32" spans="1:9" ht="23.45" customHeight="1" x14ac:dyDescent="0.2">
      <c r="A32" s="260" t="s">
        <v>27</v>
      </c>
      <c r="B32" s="260"/>
      <c r="C32" s="260"/>
      <c r="D32" s="260"/>
      <c r="E32" s="260"/>
      <c r="F32" s="260"/>
      <c r="G32" s="7">
        <v>25</v>
      </c>
      <c r="H32" s="89">
        <v>0</v>
      </c>
      <c r="I32" s="89">
        <v>0</v>
      </c>
    </row>
    <row r="33" spans="1:9" ht="21.6" customHeight="1" x14ac:dyDescent="0.2">
      <c r="A33" s="260" t="s">
        <v>28</v>
      </c>
      <c r="B33" s="260"/>
      <c r="C33" s="260"/>
      <c r="D33" s="260"/>
      <c r="E33" s="260"/>
      <c r="F33" s="260"/>
      <c r="G33" s="7">
        <v>26</v>
      </c>
      <c r="H33" s="89">
        <v>0</v>
      </c>
      <c r="I33" s="89">
        <v>0</v>
      </c>
    </row>
    <row r="34" spans="1:9" ht="12.75" customHeight="1" x14ac:dyDescent="0.2">
      <c r="A34" s="260" t="s">
        <v>29</v>
      </c>
      <c r="B34" s="260"/>
      <c r="C34" s="260"/>
      <c r="D34" s="260"/>
      <c r="E34" s="260"/>
      <c r="F34" s="260"/>
      <c r="G34" s="7">
        <v>27</v>
      </c>
      <c r="H34" s="89">
        <v>805374</v>
      </c>
      <c r="I34" s="89">
        <v>30388</v>
      </c>
    </row>
    <row r="35" spans="1:9" ht="12.75" customHeight="1" x14ac:dyDescent="0.2">
      <c r="A35" s="260" t="s">
        <v>30</v>
      </c>
      <c r="B35" s="260"/>
      <c r="C35" s="260"/>
      <c r="D35" s="260"/>
      <c r="E35" s="260"/>
      <c r="F35" s="260"/>
      <c r="G35" s="7">
        <v>28</v>
      </c>
      <c r="H35" s="89">
        <v>1239638</v>
      </c>
      <c r="I35" s="89">
        <v>1211908</v>
      </c>
    </row>
    <row r="36" spans="1:9" ht="12.75" customHeight="1" x14ac:dyDescent="0.2">
      <c r="A36" s="260" t="s">
        <v>31</v>
      </c>
      <c r="B36" s="260"/>
      <c r="C36" s="260"/>
      <c r="D36" s="260"/>
      <c r="E36" s="260"/>
      <c r="F36" s="260"/>
      <c r="G36" s="7">
        <v>29</v>
      </c>
      <c r="H36" s="89">
        <v>5610837</v>
      </c>
      <c r="I36" s="89">
        <v>5854023</v>
      </c>
    </row>
    <row r="37" spans="1:9" ht="12.75" customHeight="1" x14ac:dyDescent="0.2">
      <c r="A37" s="260" t="s">
        <v>32</v>
      </c>
      <c r="B37" s="260"/>
      <c r="C37" s="260"/>
      <c r="D37" s="260"/>
      <c r="E37" s="260"/>
      <c r="F37" s="260"/>
      <c r="G37" s="7">
        <v>30</v>
      </c>
      <c r="H37" s="89">
        <v>2246981</v>
      </c>
      <c r="I37" s="89">
        <v>2976699</v>
      </c>
    </row>
    <row r="38" spans="1:9" ht="12.75" customHeight="1" x14ac:dyDescent="0.2">
      <c r="A38" s="264" t="s">
        <v>33</v>
      </c>
      <c r="B38" s="264"/>
      <c r="C38" s="264"/>
      <c r="D38" s="264"/>
      <c r="E38" s="264"/>
      <c r="F38" s="264"/>
      <c r="G38" s="8">
        <v>31</v>
      </c>
      <c r="H38" s="90">
        <f>H39+H40+H41+H42</f>
        <v>5057456</v>
      </c>
      <c r="I38" s="90">
        <f>I39+I40+I41+I42</f>
        <v>8173156</v>
      </c>
    </row>
    <row r="39" spans="1:9" ht="12.75" customHeight="1" x14ac:dyDescent="0.2">
      <c r="A39" s="260" t="s">
        <v>34</v>
      </c>
      <c r="B39" s="260"/>
      <c r="C39" s="260"/>
      <c r="D39" s="260"/>
      <c r="E39" s="260"/>
      <c r="F39" s="260"/>
      <c r="G39" s="7">
        <v>32</v>
      </c>
      <c r="H39" s="89">
        <v>0</v>
      </c>
      <c r="I39" s="89">
        <v>0</v>
      </c>
    </row>
    <row r="40" spans="1:9" ht="12.75" customHeight="1" x14ac:dyDescent="0.2">
      <c r="A40" s="260" t="s">
        <v>35</v>
      </c>
      <c r="B40" s="260"/>
      <c r="C40" s="260"/>
      <c r="D40" s="260"/>
      <c r="E40" s="260"/>
      <c r="F40" s="260"/>
      <c r="G40" s="7">
        <v>33</v>
      </c>
      <c r="H40" s="89">
        <v>0</v>
      </c>
      <c r="I40" s="89">
        <v>0</v>
      </c>
    </row>
    <row r="41" spans="1:9" ht="12.75" customHeight="1" x14ac:dyDescent="0.2">
      <c r="A41" s="260" t="s">
        <v>36</v>
      </c>
      <c r="B41" s="260"/>
      <c r="C41" s="260"/>
      <c r="D41" s="260"/>
      <c r="E41" s="260"/>
      <c r="F41" s="260"/>
      <c r="G41" s="7">
        <v>34</v>
      </c>
      <c r="H41" s="89">
        <v>589183</v>
      </c>
      <c r="I41" s="89">
        <v>3253265</v>
      </c>
    </row>
    <row r="42" spans="1:9" ht="12.75" customHeight="1" x14ac:dyDescent="0.2">
      <c r="A42" s="260" t="s">
        <v>37</v>
      </c>
      <c r="B42" s="260"/>
      <c r="C42" s="260"/>
      <c r="D42" s="260"/>
      <c r="E42" s="260"/>
      <c r="F42" s="260"/>
      <c r="G42" s="7">
        <v>35</v>
      </c>
      <c r="H42" s="89">
        <v>4468273</v>
      </c>
      <c r="I42" s="89">
        <v>4919891</v>
      </c>
    </row>
    <row r="43" spans="1:9" ht="12.75" customHeight="1" x14ac:dyDescent="0.2">
      <c r="A43" s="260" t="s">
        <v>38</v>
      </c>
      <c r="B43" s="260"/>
      <c r="C43" s="260"/>
      <c r="D43" s="260"/>
      <c r="E43" s="260"/>
      <c r="F43" s="260"/>
      <c r="G43" s="7">
        <v>36</v>
      </c>
      <c r="H43" s="89">
        <v>13316071</v>
      </c>
      <c r="I43" s="89">
        <v>12918202</v>
      </c>
    </row>
    <row r="44" spans="1:9" ht="12.75" customHeight="1" x14ac:dyDescent="0.2">
      <c r="A44" s="262" t="s">
        <v>301</v>
      </c>
      <c r="B44" s="262"/>
      <c r="C44" s="262"/>
      <c r="D44" s="262"/>
      <c r="E44" s="262"/>
      <c r="F44" s="262"/>
      <c r="G44" s="8">
        <v>37</v>
      </c>
      <c r="H44" s="90">
        <f>H45+H53+H60+H70</f>
        <v>1165114385</v>
      </c>
      <c r="I44" s="90">
        <f>I45+I53+I60+I70</f>
        <v>1221807353</v>
      </c>
    </row>
    <row r="45" spans="1:9" ht="12.75" customHeight="1" x14ac:dyDescent="0.2">
      <c r="A45" s="264" t="s">
        <v>39</v>
      </c>
      <c r="B45" s="264"/>
      <c r="C45" s="264"/>
      <c r="D45" s="264"/>
      <c r="E45" s="264"/>
      <c r="F45" s="264"/>
      <c r="G45" s="8">
        <v>38</v>
      </c>
      <c r="H45" s="90">
        <f>SUM(H46:H52)</f>
        <v>269813276</v>
      </c>
      <c r="I45" s="90">
        <f>SUM(I46:I52)</f>
        <v>294460197</v>
      </c>
    </row>
    <row r="46" spans="1:9" ht="12.75" customHeight="1" x14ac:dyDescent="0.2">
      <c r="A46" s="260" t="s">
        <v>40</v>
      </c>
      <c r="B46" s="260"/>
      <c r="C46" s="260"/>
      <c r="D46" s="260"/>
      <c r="E46" s="260"/>
      <c r="F46" s="260"/>
      <c r="G46" s="7">
        <v>39</v>
      </c>
      <c r="H46" s="89">
        <v>130219195</v>
      </c>
      <c r="I46" s="89">
        <v>142329820</v>
      </c>
    </row>
    <row r="47" spans="1:9" ht="12.75" customHeight="1" x14ac:dyDescent="0.2">
      <c r="A47" s="260" t="s">
        <v>41</v>
      </c>
      <c r="B47" s="260"/>
      <c r="C47" s="260"/>
      <c r="D47" s="260"/>
      <c r="E47" s="260"/>
      <c r="F47" s="260"/>
      <c r="G47" s="7">
        <v>40</v>
      </c>
      <c r="H47" s="89">
        <v>76042509</v>
      </c>
      <c r="I47" s="89">
        <v>93566444</v>
      </c>
    </row>
    <row r="48" spans="1:9" ht="12.75" customHeight="1" x14ac:dyDescent="0.2">
      <c r="A48" s="260" t="s">
        <v>42</v>
      </c>
      <c r="B48" s="260"/>
      <c r="C48" s="260"/>
      <c r="D48" s="260"/>
      <c r="E48" s="260"/>
      <c r="F48" s="260"/>
      <c r="G48" s="7">
        <v>41</v>
      </c>
      <c r="H48" s="89">
        <v>47752611</v>
      </c>
      <c r="I48" s="89">
        <v>45291346</v>
      </c>
    </row>
    <row r="49" spans="1:9" ht="12.75" customHeight="1" x14ac:dyDescent="0.2">
      <c r="A49" s="260" t="s">
        <v>43</v>
      </c>
      <c r="B49" s="260"/>
      <c r="C49" s="260"/>
      <c r="D49" s="260"/>
      <c r="E49" s="260"/>
      <c r="F49" s="260"/>
      <c r="G49" s="7">
        <v>42</v>
      </c>
      <c r="H49" s="89">
        <v>3757445</v>
      </c>
      <c r="I49" s="89">
        <v>2534034</v>
      </c>
    </row>
    <row r="50" spans="1:9" ht="12.75" customHeight="1" x14ac:dyDescent="0.2">
      <c r="A50" s="260" t="s">
        <v>44</v>
      </c>
      <c r="B50" s="260"/>
      <c r="C50" s="260"/>
      <c r="D50" s="260"/>
      <c r="E50" s="260"/>
      <c r="F50" s="260"/>
      <c r="G50" s="7">
        <v>43</v>
      </c>
      <c r="H50" s="89">
        <v>10639343</v>
      </c>
      <c r="I50" s="89">
        <v>9330565</v>
      </c>
    </row>
    <row r="51" spans="1:9" ht="12.75" customHeight="1" x14ac:dyDescent="0.2">
      <c r="A51" s="260" t="s">
        <v>45</v>
      </c>
      <c r="B51" s="260"/>
      <c r="C51" s="260"/>
      <c r="D51" s="260"/>
      <c r="E51" s="260"/>
      <c r="F51" s="260"/>
      <c r="G51" s="7">
        <v>44</v>
      </c>
      <c r="H51" s="89">
        <v>1402173</v>
      </c>
      <c r="I51" s="89">
        <v>1407988</v>
      </c>
    </row>
    <row r="52" spans="1:9" ht="12.75" customHeight="1" x14ac:dyDescent="0.2">
      <c r="A52" s="260" t="s">
        <v>46</v>
      </c>
      <c r="B52" s="260"/>
      <c r="C52" s="260"/>
      <c r="D52" s="260"/>
      <c r="E52" s="260"/>
      <c r="F52" s="260"/>
      <c r="G52" s="7">
        <v>45</v>
      </c>
      <c r="H52" s="89">
        <v>0</v>
      </c>
      <c r="I52" s="89">
        <v>0</v>
      </c>
    </row>
    <row r="53" spans="1:9" ht="12.75" customHeight="1" x14ac:dyDescent="0.2">
      <c r="A53" s="264" t="s">
        <v>47</v>
      </c>
      <c r="B53" s="264"/>
      <c r="C53" s="264"/>
      <c r="D53" s="264"/>
      <c r="E53" s="264"/>
      <c r="F53" s="264"/>
      <c r="G53" s="8">
        <v>46</v>
      </c>
      <c r="H53" s="90">
        <f>SUM(H54:H59)</f>
        <v>491023811</v>
      </c>
      <c r="I53" s="90">
        <f>SUM(I54:I59)</f>
        <v>425703879</v>
      </c>
    </row>
    <row r="54" spans="1:9" ht="12.75" customHeight="1" x14ac:dyDescent="0.2">
      <c r="A54" s="260" t="s">
        <v>48</v>
      </c>
      <c r="B54" s="260"/>
      <c r="C54" s="260"/>
      <c r="D54" s="260"/>
      <c r="E54" s="260"/>
      <c r="F54" s="260"/>
      <c r="G54" s="7">
        <v>47</v>
      </c>
      <c r="H54" s="89">
        <v>0</v>
      </c>
      <c r="I54" s="89">
        <v>0</v>
      </c>
    </row>
    <row r="55" spans="1:9" ht="12.75" customHeight="1" x14ac:dyDescent="0.2">
      <c r="A55" s="260" t="s">
        <v>49</v>
      </c>
      <c r="B55" s="260"/>
      <c r="C55" s="260"/>
      <c r="D55" s="260"/>
      <c r="E55" s="260"/>
      <c r="F55" s="260"/>
      <c r="G55" s="7">
        <v>48</v>
      </c>
      <c r="H55" s="89">
        <v>47080328</v>
      </c>
      <c r="I55" s="89">
        <v>8975065</v>
      </c>
    </row>
    <row r="56" spans="1:9" ht="12.75" customHeight="1" x14ac:dyDescent="0.2">
      <c r="A56" s="260" t="s">
        <v>50</v>
      </c>
      <c r="B56" s="260"/>
      <c r="C56" s="260"/>
      <c r="D56" s="260"/>
      <c r="E56" s="260"/>
      <c r="F56" s="260"/>
      <c r="G56" s="7">
        <v>49</v>
      </c>
      <c r="H56" s="89">
        <v>375289886</v>
      </c>
      <c r="I56" s="89">
        <v>337536387</v>
      </c>
    </row>
    <row r="57" spans="1:9" ht="12.75" customHeight="1" x14ac:dyDescent="0.2">
      <c r="A57" s="260" t="s">
        <v>51</v>
      </c>
      <c r="B57" s="260"/>
      <c r="C57" s="260"/>
      <c r="D57" s="260"/>
      <c r="E57" s="260"/>
      <c r="F57" s="260"/>
      <c r="G57" s="7">
        <v>50</v>
      </c>
      <c r="H57" s="89">
        <v>158190</v>
      </c>
      <c r="I57" s="89">
        <v>306239</v>
      </c>
    </row>
    <row r="58" spans="1:9" ht="12.75" customHeight="1" x14ac:dyDescent="0.2">
      <c r="A58" s="260" t="s">
        <v>52</v>
      </c>
      <c r="B58" s="260"/>
      <c r="C58" s="260"/>
      <c r="D58" s="260"/>
      <c r="E58" s="260"/>
      <c r="F58" s="260"/>
      <c r="G58" s="7">
        <v>51</v>
      </c>
      <c r="H58" s="89">
        <v>20459566</v>
      </c>
      <c r="I58" s="89">
        <v>28030492</v>
      </c>
    </row>
    <row r="59" spans="1:9" ht="12.75" customHeight="1" x14ac:dyDescent="0.2">
      <c r="A59" s="260" t="s">
        <v>53</v>
      </c>
      <c r="B59" s="260"/>
      <c r="C59" s="260"/>
      <c r="D59" s="260"/>
      <c r="E59" s="260"/>
      <c r="F59" s="260"/>
      <c r="G59" s="7">
        <v>52</v>
      </c>
      <c r="H59" s="89">
        <v>48035841</v>
      </c>
      <c r="I59" s="89">
        <v>50855696</v>
      </c>
    </row>
    <row r="60" spans="1:9" ht="12.75" customHeight="1" x14ac:dyDescent="0.2">
      <c r="A60" s="264" t="s">
        <v>54</v>
      </c>
      <c r="B60" s="264"/>
      <c r="C60" s="264"/>
      <c r="D60" s="264"/>
      <c r="E60" s="264"/>
      <c r="F60" s="264"/>
      <c r="G60" s="8">
        <v>53</v>
      </c>
      <c r="H60" s="90">
        <f>SUM(H61:H69)</f>
        <v>161562243</v>
      </c>
      <c r="I60" s="90">
        <f>SUM(I61:I69)</f>
        <v>249201114</v>
      </c>
    </row>
    <row r="61" spans="1:9" ht="12.75" customHeight="1" x14ac:dyDescent="0.2">
      <c r="A61" s="260" t="s">
        <v>23</v>
      </c>
      <c r="B61" s="260"/>
      <c r="C61" s="260"/>
      <c r="D61" s="260"/>
      <c r="E61" s="260"/>
      <c r="F61" s="260"/>
      <c r="G61" s="7">
        <v>54</v>
      </c>
      <c r="H61" s="89">
        <v>0</v>
      </c>
      <c r="I61" s="89">
        <v>0</v>
      </c>
    </row>
    <row r="62" spans="1:9" ht="27.6" customHeight="1" x14ac:dyDescent="0.2">
      <c r="A62" s="260" t="s">
        <v>24</v>
      </c>
      <c r="B62" s="260"/>
      <c r="C62" s="260"/>
      <c r="D62" s="260"/>
      <c r="E62" s="260"/>
      <c r="F62" s="260"/>
      <c r="G62" s="7">
        <v>55</v>
      </c>
      <c r="H62" s="89">
        <v>0</v>
      </c>
      <c r="I62" s="89">
        <v>0</v>
      </c>
    </row>
    <row r="63" spans="1:9" ht="12.75" customHeight="1" x14ac:dyDescent="0.2">
      <c r="A63" s="260" t="s">
        <v>25</v>
      </c>
      <c r="B63" s="260"/>
      <c r="C63" s="260"/>
      <c r="D63" s="260"/>
      <c r="E63" s="260"/>
      <c r="F63" s="260"/>
      <c r="G63" s="7">
        <v>56</v>
      </c>
      <c r="H63" s="89">
        <v>0</v>
      </c>
      <c r="I63" s="89">
        <v>0</v>
      </c>
    </row>
    <row r="64" spans="1:9" ht="25.9" customHeight="1" x14ac:dyDescent="0.2">
      <c r="A64" s="260" t="s">
        <v>55</v>
      </c>
      <c r="B64" s="260"/>
      <c r="C64" s="260"/>
      <c r="D64" s="260"/>
      <c r="E64" s="260"/>
      <c r="F64" s="260"/>
      <c r="G64" s="7">
        <v>57</v>
      </c>
      <c r="H64" s="89">
        <v>0</v>
      </c>
      <c r="I64" s="89">
        <v>0</v>
      </c>
    </row>
    <row r="65" spans="1:9" ht="21.6" customHeight="1" x14ac:dyDescent="0.2">
      <c r="A65" s="260" t="s">
        <v>27</v>
      </c>
      <c r="B65" s="260"/>
      <c r="C65" s="260"/>
      <c r="D65" s="260"/>
      <c r="E65" s="260"/>
      <c r="F65" s="260"/>
      <c r="G65" s="7">
        <v>58</v>
      </c>
      <c r="H65" s="89">
        <v>0</v>
      </c>
      <c r="I65" s="89">
        <v>0</v>
      </c>
    </row>
    <row r="66" spans="1:9" ht="21.6" customHeight="1" x14ac:dyDescent="0.2">
      <c r="A66" s="260" t="s">
        <v>28</v>
      </c>
      <c r="B66" s="260"/>
      <c r="C66" s="260"/>
      <c r="D66" s="260"/>
      <c r="E66" s="260"/>
      <c r="F66" s="260"/>
      <c r="G66" s="7">
        <v>59</v>
      </c>
      <c r="H66" s="89">
        <v>9255000</v>
      </c>
      <c r="I66" s="89">
        <v>9775000</v>
      </c>
    </row>
    <row r="67" spans="1:9" ht="12.75" customHeight="1" x14ac:dyDescent="0.2">
      <c r="A67" s="260" t="s">
        <v>29</v>
      </c>
      <c r="B67" s="260"/>
      <c r="C67" s="260"/>
      <c r="D67" s="260"/>
      <c r="E67" s="260"/>
      <c r="F67" s="260"/>
      <c r="G67" s="7">
        <v>60</v>
      </c>
      <c r="H67" s="89">
        <v>29478446</v>
      </c>
      <c r="I67" s="89">
        <v>66255366</v>
      </c>
    </row>
    <row r="68" spans="1:9" ht="12.75" customHeight="1" x14ac:dyDescent="0.2">
      <c r="A68" s="260" t="s">
        <v>30</v>
      </c>
      <c r="B68" s="260"/>
      <c r="C68" s="260"/>
      <c r="D68" s="260"/>
      <c r="E68" s="260"/>
      <c r="F68" s="260"/>
      <c r="G68" s="7">
        <v>61</v>
      </c>
      <c r="H68" s="89">
        <v>122807275</v>
      </c>
      <c r="I68" s="89">
        <v>172567334</v>
      </c>
    </row>
    <row r="69" spans="1:9" ht="12.75" customHeight="1" x14ac:dyDescent="0.2">
      <c r="A69" s="260" t="s">
        <v>56</v>
      </c>
      <c r="B69" s="260"/>
      <c r="C69" s="260"/>
      <c r="D69" s="260"/>
      <c r="E69" s="260"/>
      <c r="F69" s="260"/>
      <c r="G69" s="7">
        <v>62</v>
      </c>
      <c r="H69" s="89">
        <v>21522</v>
      </c>
      <c r="I69" s="89">
        <v>603414</v>
      </c>
    </row>
    <row r="70" spans="1:9" ht="12.75" customHeight="1" x14ac:dyDescent="0.2">
      <c r="A70" s="260" t="s">
        <v>57</v>
      </c>
      <c r="B70" s="260"/>
      <c r="C70" s="260"/>
      <c r="D70" s="260"/>
      <c r="E70" s="260"/>
      <c r="F70" s="260"/>
      <c r="G70" s="7">
        <v>63</v>
      </c>
      <c r="H70" s="89">
        <v>242715055</v>
      </c>
      <c r="I70" s="89">
        <v>252442163</v>
      </c>
    </row>
    <row r="71" spans="1:9" ht="12.75" customHeight="1" x14ac:dyDescent="0.2">
      <c r="A71" s="261" t="s">
        <v>58</v>
      </c>
      <c r="B71" s="261"/>
      <c r="C71" s="261"/>
      <c r="D71" s="261"/>
      <c r="E71" s="261"/>
      <c r="F71" s="261"/>
      <c r="G71" s="7">
        <v>64</v>
      </c>
      <c r="H71" s="89">
        <v>6894267</v>
      </c>
      <c r="I71" s="89">
        <v>7025030</v>
      </c>
    </row>
    <row r="72" spans="1:9" ht="12.75" customHeight="1" x14ac:dyDescent="0.2">
      <c r="A72" s="262" t="s">
        <v>302</v>
      </c>
      <c r="B72" s="262"/>
      <c r="C72" s="262"/>
      <c r="D72" s="262"/>
      <c r="E72" s="262"/>
      <c r="F72" s="262"/>
      <c r="G72" s="8">
        <v>65</v>
      </c>
      <c r="H72" s="90">
        <f>H8+H9+H44+H71</f>
        <v>1622328777</v>
      </c>
      <c r="I72" s="90">
        <f>I8+I9+I44+I71</f>
        <v>1718787678</v>
      </c>
    </row>
    <row r="73" spans="1:9" ht="12.75" customHeight="1" x14ac:dyDescent="0.2">
      <c r="A73" s="261" t="s">
        <v>59</v>
      </c>
      <c r="B73" s="261"/>
      <c r="C73" s="261"/>
      <c r="D73" s="261"/>
      <c r="E73" s="261"/>
      <c r="F73" s="261"/>
      <c r="G73" s="7">
        <v>66</v>
      </c>
      <c r="H73" s="89">
        <v>1797511206</v>
      </c>
      <c r="I73" s="89">
        <v>2008592828</v>
      </c>
    </row>
    <row r="74" spans="1:9" x14ac:dyDescent="0.2">
      <c r="A74" s="265" t="s">
        <v>60</v>
      </c>
      <c r="B74" s="266"/>
      <c r="C74" s="266"/>
      <c r="D74" s="266"/>
      <c r="E74" s="266"/>
      <c r="F74" s="266"/>
      <c r="G74" s="266"/>
      <c r="H74" s="266"/>
      <c r="I74" s="266"/>
    </row>
    <row r="75" spans="1:9" ht="24.75" customHeight="1" x14ac:dyDescent="0.2">
      <c r="A75" s="262" t="s">
        <v>439</v>
      </c>
      <c r="B75" s="262"/>
      <c r="C75" s="262"/>
      <c r="D75" s="262"/>
      <c r="E75" s="262"/>
      <c r="F75" s="262"/>
      <c r="G75" s="8">
        <v>67</v>
      </c>
      <c r="H75" s="91">
        <f>H76+H77+H78+H84+H85+H92+H95+H98</f>
        <v>847977032</v>
      </c>
      <c r="I75" s="91">
        <f>I76+I77+I78+I84+I85+I92+I95+I98</f>
        <v>919109870</v>
      </c>
    </row>
    <row r="76" spans="1:9" ht="12.75" customHeight="1" x14ac:dyDescent="0.2">
      <c r="A76" s="260" t="s">
        <v>61</v>
      </c>
      <c r="B76" s="260"/>
      <c r="C76" s="260"/>
      <c r="D76" s="260"/>
      <c r="E76" s="260"/>
      <c r="F76" s="260"/>
      <c r="G76" s="7">
        <v>68</v>
      </c>
      <c r="H76" s="89">
        <v>159471379</v>
      </c>
      <c r="I76" s="89">
        <v>159471379</v>
      </c>
    </row>
    <row r="77" spans="1:9" ht="12.75" customHeight="1" x14ac:dyDescent="0.2">
      <c r="A77" s="260" t="s">
        <v>62</v>
      </c>
      <c r="B77" s="260"/>
      <c r="C77" s="260"/>
      <c r="D77" s="260"/>
      <c r="E77" s="260"/>
      <c r="F77" s="260"/>
      <c r="G77" s="7">
        <v>69</v>
      </c>
      <c r="H77" s="89">
        <v>1826728</v>
      </c>
      <c r="I77" s="89">
        <v>1826728</v>
      </c>
    </row>
    <row r="78" spans="1:9" ht="12.75" customHeight="1" x14ac:dyDescent="0.2">
      <c r="A78" s="264" t="s">
        <v>63</v>
      </c>
      <c r="B78" s="264"/>
      <c r="C78" s="264"/>
      <c r="D78" s="264"/>
      <c r="E78" s="264"/>
      <c r="F78" s="264"/>
      <c r="G78" s="8">
        <v>70</v>
      </c>
      <c r="H78" s="91">
        <f>SUM(H79:H83)</f>
        <v>113266824</v>
      </c>
      <c r="I78" s="91">
        <f>SUM(I79:I83)</f>
        <v>113164652</v>
      </c>
    </row>
    <row r="79" spans="1:9" ht="12.75" customHeight="1" x14ac:dyDescent="0.2">
      <c r="A79" s="260" t="s">
        <v>64</v>
      </c>
      <c r="B79" s="260"/>
      <c r="C79" s="260"/>
      <c r="D79" s="260"/>
      <c r="E79" s="260"/>
      <c r="F79" s="260"/>
      <c r="G79" s="7">
        <v>71</v>
      </c>
      <c r="H79" s="89">
        <v>10572684</v>
      </c>
      <c r="I79" s="89">
        <v>10572683</v>
      </c>
    </row>
    <row r="80" spans="1:9" ht="12.75" customHeight="1" x14ac:dyDescent="0.2">
      <c r="A80" s="260" t="s">
        <v>65</v>
      </c>
      <c r="B80" s="260"/>
      <c r="C80" s="260"/>
      <c r="D80" s="260"/>
      <c r="E80" s="260"/>
      <c r="F80" s="260"/>
      <c r="G80" s="7">
        <v>72</v>
      </c>
      <c r="H80" s="89">
        <v>5871715</v>
      </c>
      <c r="I80" s="89">
        <v>5855052</v>
      </c>
    </row>
    <row r="81" spans="1:9" ht="12.75" customHeight="1" x14ac:dyDescent="0.2">
      <c r="A81" s="260" t="s">
        <v>66</v>
      </c>
      <c r="B81" s="260"/>
      <c r="C81" s="260"/>
      <c r="D81" s="260"/>
      <c r="E81" s="260"/>
      <c r="F81" s="260"/>
      <c r="G81" s="7">
        <v>73</v>
      </c>
      <c r="H81" s="89">
        <v>-1871715</v>
      </c>
      <c r="I81" s="89">
        <v>-1855052</v>
      </c>
    </row>
    <row r="82" spans="1:9" ht="12.75" customHeight="1" x14ac:dyDescent="0.2">
      <c r="A82" s="260" t="s">
        <v>67</v>
      </c>
      <c r="B82" s="260"/>
      <c r="C82" s="260"/>
      <c r="D82" s="260"/>
      <c r="E82" s="260"/>
      <c r="F82" s="260"/>
      <c r="G82" s="7">
        <v>74</v>
      </c>
      <c r="H82" s="89">
        <v>66074285</v>
      </c>
      <c r="I82" s="89">
        <v>66074285</v>
      </c>
    </row>
    <row r="83" spans="1:9" ht="12.75" customHeight="1" x14ac:dyDescent="0.2">
      <c r="A83" s="260" t="s">
        <v>68</v>
      </c>
      <c r="B83" s="260"/>
      <c r="C83" s="260"/>
      <c r="D83" s="260"/>
      <c r="E83" s="260"/>
      <c r="F83" s="260"/>
      <c r="G83" s="7">
        <v>75</v>
      </c>
      <c r="H83" s="89">
        <v>32619855</v>
      </c>
      <c r="I83" s="89">
        <v>32517684</v>
      </c>
    </row>
    <row r="84" spans="1:9" ht="12.75" customHeight="1" x14ac:dyDescent="0.2">
      <c r="A84" s="263" t="s">
        <v>69</v>
      </c>
      <c r="B84" s="263"/>
      <c r="C84" s="263"/>
      <c r="D84" s="263"/>
      <c r="E84" s="263"/>
      <c r="F84" s="263"/>
      <c r="G84" s="20">
        <v>76</v>
      </c>
      <c r="H84" s="92">
        <v>0</v>
      </c>
      <c r="I84" s="92">
        <v>0</v>
      </c>
    </row>
    <row r="85" spans="1:9" ht="12.75" customHeight="1" x14ac:dyDescent="0.2">
      <c r="A85" s="264" t="s">
        <v>429</v>
      </c>
      <c r="B85" s="264"/>
      <c r="C85" s="264"/>
      <c r="D85" s="264"/>
      <c r="E85" s="264"/>
      <c r="F85" s="264"/>
      <c r="G85" s="8">
        <v>77</v>
      </c>
      <c r="H85" s="90">
        <f>H86+H87+H88+H89+H90+H91</f>
        <v>1025976</v>
      </c>
      <c r="I85" s="90">
        <f>I86+I87+I88+I89+I90+I91</f>
        <v>856121</v>
      </c>
    </row>
    <row r="86" spans="1:9" ht="25.5" customHeight="1" x14ac:dyDescent="0.2">
      <c r="A86" s="260" t="s">
        <v>424</v>
      </c>
      <c r="B86" s="260"/>
      <c r="C86" s="260"/>
      <c r="D86" s="260"/>
      <c r="E86" s="260"/>
      <c r="F86" s="260"/>
      <c r="G86" s="7">
        <v>78</v>
      </c>
      <c r="H86" s="89">
        <v>1261937</v>
      </c>
      <c r="I86" s="89">
        <v>1261937</v>
      </c>
    </row>
    <row r="87" spans="1:9" ht="12.75" customHeight="1" x14ac:dyDescent="0.2">
      <c r="A87" s="260" t="s">
        <v>70</v>
      </c>
      <c r="B87" s="260"/>
      <c r="C87" s="260"/>
      <c r="D87" s="260"/>
      <c r="E87" s="260"/>
      <c r="F87" s="260"/>
      <c r="G87" s="7">
        <v>79</v>
      </c>
      <c r="H87" s="89">
        <v>0</v>
      </c>
      <c r="I87" s="89">
        <v>0</v>
      </c>
    </row>
    <row r="88" spans="1:9" ht="12.75" customHeight="1" x14ac:dyDescent="0.2">
      <c r="A88" s="260" t="s">
        <v>71</v>
      </c>
      <c r="B88" s="260"/>
      <c r="C88" s="260"/>
      <c r="D88" s="260"/>
      <c r="E88" s="260"/>
      <c r="F88" s="260"/>
      <c r="G88" s="7">
        <v>80</v>
      </c>
      <c r="H88" s="89">
        <v>0</v>
      </c>
      <c r="I88" s="89">
        <v>0</v>
      </c>
    </row>
    <row r="89" spans="1:9" ht="12.75" customHeight="1" x14ac:dyDescent="0.2">
      <c r="A89" s="260" t="s">
        <v>346</v>
      </c>
      <c r="B89" s="260"/>
      <c r="C89" s="260"/>
      <c r="D89" s="260"/>
      <c r="E89" s="260"/>
      <c r="F89" s="260"/>
      <c r="G89" s="7">
        <v>81</v>
      </c>
      <c r="H89" s="89">
        <v>0</v>
      </c>
      <c r="I89" s="89">
        <v>0</v>
      </c>
    </row>
    <row r="90" spans="1:9" ht="26.25" customHeight="1" x14ac:dyDescent="0.2">
      <c r="A90" s="260" t="s">
        <v>347</v>
      </c>
      <c r="B90" s="260"/>
      <c r="C90" s="260"/>
      <c r="D90" s="260"/>
      <c r="E90" s="260"/>
      <c r="F90" s="260"/>
      <c r="G90" s="7">
        <v>82</v>
      </c>
      <c r="H90" s="89">
        <v>-235961</v>
      </c>
      <c r="I90" s="89">
        <v>-405816</v>
      </c>
    </row>
    <row r="91" spans="1:9" x14ac:dyDescent="0.2">
      <c r="A91" s="260" t="s">
        <v>425</v>
      </c>
      <c r="B91" s="260"/>
      <c r="C91" s="260"/>
      <c r="D91" s="260"/>
      <c r="E91" s="260"/>
      <c r="F91" s="260"/>
      <c r="G91" s="7">
        <v>83</v>
      </c>
      <c r="H91" s="89">
        <v>0</v>
      </c>
      <c r="I91" s="89">
        <v>0</v>
      </c>
    </row>
    <row r="92" spans="1:9" ht="12.75" customHeight="1" x14ac:dyDescent="0.2">
      <c r="A92" s="264" t="s">
        <v>430</v>
      </c>
      <c r="B92" s="264"/>
      <c r="C92" s="264"/>
      <c r="D92" s="264"/>
      <c r="E92" s="264"/>
      <c r="F92" s="264"/>
      <c r="G92" s="8">
        <v>84</v>
      </c>
      <c r="H92" s="90">
        <f>H93-H94</f>
        <v>207718470</v>
      </c>
      <c r="I92" s="90">
        <f>I93-I94</f>
        <v>354047820</v>
      </c>
    </row>
    <row r="93" spans="1:9" ht="12.75" customHeight="1" x14ac:dyDescent="0.2">
      <c r="A93" s="260" t="s">
        <v>72</v>
      </c>
      <c r="B93" s="260"/>
      <c r="C93" s="260"/>
      <c r="D93" s="260"/>
      <c r="E93" s="260"/>
      <c r="F93" s="260"/>
      <c r="G93" s="7">
        <v>85</v>
      </c>
      <c r="H93" s="89">
        <v>207718470</v>
      </c>
      <c r="I93" s="89">
        <v>354047820</v>
      </c>
    </row>
    <row r="94" spans="1:9" ht="12.75" customHeight="1" x14ac:dyDescent="0.2">
      <c r="A94" s="260" t="s">
        <v>73</v>
      </c>
      <c r="B94" s="260"/>
      <c r="C94" s="260"/>
      <c r="D94" s="260"/>
      <c r="E94" s="260"/>
      <c r="F94" s="260"/>
      <c r="G94" s="7">
        <v>86</v>
      </c>
      <c r="H94" s="89">
        <v>0</v>
      </c>
      <c r="I94" s="89">
        <v>0</v>
      </c>
    </row>
    <row r="95" spans="1:9" ht="12.75" customHeight="1" x14ac:dyDescent="0.2">
      <c r="A95" s="264" t="s">
        <v>431</v>
      </c>
      <c r="B95" s="264"/>
      <c r="C95" s="264"/>
      <c r="D95" s="264"/>
      <c r="E95" s="264"/>
      <c r="F95" s="264"/>
      <c r="G95" s="8">
        <v>87</v>
      </c>
      <c r="H95" s="90">
        <f>H96-H97</f>
        <v>146860849</v>
      </c>
      <c r="I95" s="90">
        <f>I96-I97</f>
        <v>48816217</v>
      </c>
    </row>
    <row r="96" spans="1:9" ht="12.75" customHeight="1" x14ac:dyDescent="0.2">
      <c r="A96" s="260" t="s">
        <v>74</v>
      </c>
      <c r="B96" s="260"/>
      <c r="C96" s="260"/>
      <c r="D96" s="260"/>
      <c r="E96" s="260"/>
      <c r="F96" s="260"/>
      <c r="G96" s="7">
        <v>88</v>
      </c>
      <c r="H96" s="89">
        <v>146860849</v>
      </c>
      <c r="I96" s="89">
        <v>48816217</v>
      </c>
    </row>
    <row r="97" spans="1:9" ht="12.75" customHeight="1" x14ac:dyDescent="0.2">
      <c r="A97" s="260" t="s">
        <v>75</v>
      </c>
      <c r="B97" s="260"/>
      <c r="C97" s="260"/>
      <c r="D97" s="260"/>
      <c r="E97" s="260"/>
      <c r="F97" s="260"/>
      <c r="G97" s="7">
        <v>89</v>
      </c>
      <c r="H97" s="89">
        <v>0</v>
      </c>
      <c r="I97" s="89">
        <v>0</v>
      </c>
    </row>
    <row r="98" spans="1:9" ht="12.75" customHeight="1" x14ac:dyDescent="0.2">
      <c r="A98" s="260" t="s">
        <v>76</v>
      </c>
      <c r="B98" s="260"/>
      <c r="C98" s="260"/>
      <c r="D98" s="260"/>
      <c r="E98" s="260"/>
      <c r="F98" s="260"/>
      <c r="G98" s="7">
        <v>90</v>
      </c>
      <c r="H98" s="89">
        <v>217806806</v>
      </c>
      <c r="I98" s="89">
        <v>240926953</v>
      </c>
    </row>
    <row r="99" spans="1:9" ht="12.75" customHeight="1" x14ac:dyDescent="0.2">
      <c r="A99" s="262" t="s">
        <v>432</v>
      </c>
      <c r="B99" s="262"/>
      <c r="C99" s="262"/>
      <c r="D99" s="262"/>
      <c r="E99" s="262"/>
      <c r="F99" s="262"/>
      <c r="G99" s="8">
        <v>91</v>
      </c>
      <c r="H99" s="90">
        <f>SUM(H100:H105)</f>
        <v>30347173</v>
      </c>
      <c r="I99" s="90">
        <f>SUM(I100:I105)</f>
        <v>32253454</v>
      </c>
    </row>
    <row r="100" spans="1:9" ht="12.75" customHeight="1" x14ac:dyDescent="0.2">
      <c r="A100" s="260" t="s">
        <v>77</v>
      </c>
      <c r="B100" s="260"/>
      <c r="C100" s="260"/>
      <c r="D100" s="260"/>
      <c r="E100" s="260"/>
      <c r="F100" s="260"/>
      <c r="G100" s="7">
        <v>92</v>
      </c>
      <c r="H100" s="89">
        <v>6007892</v>
      </c>
      <c r="I100" s="89">
        <v>7858311</v>
      </c>
    </row>
    <row r="101" spans="1:9" ht="12.75" customHeight="1" x14ac:dyDescent="0.2">
      <c r="A101" s="260" t="s">
        <v>78</v>
      </c>
      <c r="B101" s="260"/>
      <c r="C101" s="260"/>
      <c r="D101" s="260"/>
      <c r="E101" s="260"/>
      <c r="F101" s="260"/>
      <c r="G101" s="7">
        <v>93</v>
      </c>
      <c r="H101" s="89">
        <v>0</v>
      </c>
      <c r="I101" s="89">
        <v>0</v>
      </c>
    </row>
    <row r="102" spans="1:9" ht="12.75" customHeight="1" x14ac:dyDescent="0.2">
      <c r="A102" s="260" t="s">
        <v>79</v>
      </c>
      <c r="B102" s="260"/>
      <c r="C102" s="260"/>
      <c r="D102" s="260"/>
      <c r="E102" s="260"/>
      <c r="F102" s="260"/>
      <c r="G102" s="7">
        <v>94</v>
      </c>
      <c r="H102" s="89">
        <v>1595755</v>
      </c>
      <c r="I102" s="89">
        <v>1594685</v>
      </c>
    </row>
    <row r="103" spans="1:9" ht="12.75" customHeight="1" x14ac:dyDescent="0.2">
      <c r="A103" s="260" t="s">
        <v>80</v>
      </c>
      <c r="B103" s="260"/>
      <c r="C103" s="260"/>
      <c r="D103" s="260"/>
      <c r="E103" s="260"/>
      <c r="F103" s="260"/>
      <c r="G103" s="7">
        <v>95</v>
      </c>
      <c r="H103" s="89">
        <v>956671</v>
      </c>
      <c r="I103" s="89">
        <v>956671</v>
      </c>
    </row>
    <row r="104" spans="1:9" ht="12.75" customHeight="1" x14ac:dyDescent="0.2">
      <c r="A104" s="260" t="s">
        <v>81</v>
      </c>
      <c r="B104" s="260"/>
      <c r="C104" s="260"/>
      <c r="D104" s="260"/>
      <c r="E104" s="260"/>
      <c r="F104" s="260"/>
      <c r="G104" s="7">
        <v>96</v>
      </c>
      <c r="H104" s="89">
        <v>21686855</v>
      </c>
      <c r="I104" s="89">
        <v>21743787</v>
      </c>
    </row>
    <row r="105" spans="1:9" ht="12.75" customHeight="1" x14ac:dyDescent="0.2">
      <c r="A105" s="260" t="s">
        <v>82</v>
      </c>
      <c r="B105" s="260"/>
      <c r="C105" s="260"/>
      <c r="D105" s="260"/>
      <c r="E105" s="260"/>
      <c r="F105" s="260"/>
      <c r="G105" s="7">
        <v>97</v>
      </c>
      <c r="H105" s="89">
        <v>100000</v>
      </c>
      <c r="I105" s="89">
        <v>100000</v>
      </c>
    </row>
    <row r="106" spans="1:9" ht="12.75" customHeight="1" x14ac:dyDescent="0.2">
      <c r="A106" s="262" t="s">
        <v>433</v>
      </c>
      <c r="B106" s="262"/>
      <c r="C106" s="262"/>
      <c r="D106" s="262"/>
      <c r="E106" s="262"/>
      <c r="F106" s="262"/>
      <c r="G106" s="8">
        <v>98</v>
      </c>
      <c r="H106" s="90">
        <f>SUM(H107:H117)</f>
        <v>57651420</v>
      </c>
      <c r="I106" s="90">
        <f>SUM(I107:I117)</f>
        <v>59211882</v>
      </c>
    </row>
    <row r="107" spans="1:9" ht="12.75" customHeight="1" x14ac:dyDescent="0.2">
      <c r="A107" s="260" t="s">
        <v>83</v>
      </c>
      <c r="B107" s="260"/>
      <c r="C107" s="260"/>
      <c r="D107" s="260"/>
      <c r="E107" s="260"/>
      <c r="F107" s="260"/>
      <c r="G107" s="7">
        <v>99</v>
      </c>
      <c r="H107" s="89">
        <v>0</v>
      </c>
      <c r="I107" s="89">
        <v>0</v>
      </c>
    </row>
    <row r="108" spans="1:9" ht="24.6" customHeight="1" x14ac:dyDescent="0.2">
      <c r="A108" s="260" t="s">
        <v>84</v>
      </c>
      <c r="B108" s="260"/>
      <c r="C108" s="260"/>
      <c r="D108" s="260"/>
      <c r="E108" s="260"/>
      <c r="F108" s="260"/>
      <c r="G108" s="7">
        <v>100</v>
      </c>
      <c r="H108" s="89">
        <v>0</v>
      </c>
      <c r="I108" s="89">
        <v>0</v>
      </c>
    </row>
    <row r="109" spans="1:9" ht="12.75" customHeight="1" x14ac:dyDescent="0.2">
      <c r="A109" s="260" t="s">
        <v>85</v>
      </c>
      <c r="B109" s="260"/>
      <c r="C109" s="260"/>
      <c r="D109" s="260"/>
      <c r="E109" s="260"/>
      <c r="F109" s="260"/>
      <c r="G109" s="7">
        <v>101</v>
      </c>
      <c r="H109" s="89">
        <v>0</v>
      </c>
      <c r="I109" s="89">
        <v>0</v>
      </c>
    </row>
    <row r="110" spans="1:9" ht="21.6" customHeight="1" x14ac:dyDescent="0.2">
      <c r="A110" s="260" t="s">
        <v>86</v>
      </c>
      <c r="B110" s="260"/>
      <c r="C110" s="260"/>
      <c r="D110" s="260"/>
      <c r="E110" s="260"/>
      <c r="F110" s="260"/>
      <c r="G110" s="7">
        <v>102</v>
      </c>
      <c r="H110" s="89">
        <v>0</v>
      </c>
      <c r="I110" s="89">
        <v>0</v>
      </c>
    </row>
    <row r="111" spans="1:9" ht="12.75" customHeight="1" x14ac:dyDescent="0.2">
      <c r="A111" s="260" t="s">
        <v>87</v>
      </c>
      <c r="B111" s="260"/>
      <c r="C111" s="260"/>
      <c r="D111" s="260"/>
      <c r="E111" s="260"/>
      <c r="F111" s="260"/>
      <c r="G111" s="7">
        <v>103</v>
      </c>
      <c r="H111" s="89">
        <v>0</v>
      </c>
      <c r="I111" s="89">
        <v>0</v>
      </c>
    </row>
    <row r="112" spans="1:9" ht="12.75" customHeight="1" x14ac:dyDescent="0.2">
      <c r="A112" s="260" t="s">
        <v>88</v>
      </c>
      <c r="B112" s="260"/>
      <c r="C112" s="260"/>
      <c r="D112" s="260"/>
      <c r="E112" s="260"/>
      <c r="F112" s="260"/>
      <c r="G112" s="7">
        <v>104</v>
      </c>
      <c r="H112" s="89">
        <v>35646587</v>
      </c>
      <c r="I112" s="89">
        <v>40484234</v>
      </c>
    </row>
    <row r="113" spans="1:9" ht="12.75" customHeight="1" x14ac:dyDescent="0.2">
      <c r="A113" s="260" t="s">
        <v>89</v>
      </c>
      <c r="B113" s="260"/>
      <c r="C113" s="260"/>
      <c r="D113" s="260"/>
      <c r="E113" s="260"/>
      <c r="F113" s="260"/>
      <c r="G113" s="7">
        <v>105</v>
      </c>
      <c r="H113" s="89">
        <v>0</v>
      </c>
      <c r="I113" s="89">
        <v>0</v>
      </c>
    </row>
    <row r="114" spans="1:9" ht="12.75" customHeight="1" x14ac:dyDescent="0.2">
      <c r="A114" s="260" t="s">
        <v>90</v>
      </c>
      <c r="B114" s="260"/>
      <c r="C114" s="260"/>
      <c r="D114" s="260"/>
      <c r="E114" s="260"/>
      <c r="F114" s="260"/>
      <c r="G114" s="7">
        <v>106</v>
      </c>
      <c r="H114" s="89">
        <v>0</v>
      </c>
      <c r="I114" s="89">
        <v>0</v>
      </c>
    </row>
    <row r="115" spans="1:9" ht="12.75" customHeight="1" x14ac:dyDescent="0.2">
      <c r="A115" s="260" t="s">
        <v>91</v>
      </c>
      <c r="B115" s="260"/>
      <c r="C115" s="260"/>
      <c r="D115" s="260"/>
      <c r="E115" s="260"/>
      <c r="F115" s="260"/>
      <c r="G115" s="7">
        <v>107</v>
      </c>
      <c r="H115" s="89">
        <v>932000</v>
      </c>
      <c r="I115" s="89">
        <v>642043</v>
      </c>
    </row>
    <row r="116" spans="1:9" ht="12.75" customHeight="1" x14ac:dyDescent="0.2">
      <c r="A116" s="260" t="s">
        <v>92</v>
      </c>
      <c r="B116" s="260"/>
      <c r="C116" s="260"/>
      <c r="D116" s="260"/>
      <c r="E116" s="260"/>
      <c r="F116" s="260"/>
      <c r="G116" s="7">
        <v>108</v>
      </c>
      <c r="H116" s="89">
        <v>17037259</v>
      </c>
      <c r="I116" s="89">
        <v>14297078</v>
      </c>
    </row>
    <row r="117" spans="1:9" ht="12.75" customHeight="1" x14ac:dyDescent="0.2">
      <c r="A117" s="260" t="s">
        <v>93</v>
      </c>
      <c r="B117" s="260"/>
      <c r="C117" s="260"/>
      <c r="D117" s="260"/>
      <c r="E117" s="260"/>
      <c r="F117" s="260"/>
      <c r="G117" s="7">
        <v>109</v>
      </c>
      <c r="H117" s="89">
        <v>4035574</v>
      </c>
      <c r="I117" s="89">
        <v>3788527</v>
      </c>
    </row>
    <row r="118" spans="1:9" ht="12.75" customHeight="1" x14ac:dyDescent="0.2">
      <c r="A118" s="262" t="s">
        <v>434</v>
      </c>
      <c r="B118" s="262"/>
      <c r="C118" s="262"/>
      <c r="D118" s="262"/>
      <c r="E118" s="262"/>
      <c r="F118" s="262"/>
      <c r="G118" s="8">
        <v>110</v>
      </c>
      <c r="H118" s="90">
        <f>SUM(H119:H132)</f>
        <v>595539882</v>
      </c>
      <c r="I118" s="90">
        <f>SUM(I119:I132)</f>
        <v>626153799</v>
      </c>
    </row>
    <row r="119" spans="1:9" ht="12.75" customHeight="1" x14ac:dyDescent="0.2">
      <c r="A119" s="260" t="s">
        <v>83</v>
      </c>
      <c r="B119" s="260"/>
      <c r="C119" s="260"/>
      <c r="D119" s="260"/>
      <c r="E119" s="260"/>
      <c r="F119" s="260"/>
      <c r="G119" s="7">
        <v>111</v>
      </c>
      <c r="H119" s="89">
        <v>0</v>
      </c>
      <c r="I119" s="89">
        <v>0</v>
      </c>
    </row>
    <row r="120" spans="1:9" ht="22.15" customHeight="1" x14ac:dyDescent="0.2">
      <c r="A120" s="260" t="s">
        <v>84</v>
      </c>
      <c r="B120" s="260"/>
      <c r="C120" s="260"/>
      <c r="D120" s="260"/>
      <c r="E120" s="260"/>
      <c r="F120" s="260"/>
      <c r="G120" s="7">
        <v>112</v>
      </c>
      <c r="H120" s="89">
        <v>0</v>
      </c>
      <c r="I120" s="89">
        <v>0</v>
      </c>
    </row>
    <row r="121" spans="1:9" ht="12.75" customHeight="1" x14ac:dyDescent="0.2">
      <c r="A121" s="260" t="s">
        <v>85</v>
      </c>
      <c r="B121" s="260"/>
      <c r="C121" s="260"/>
      <c r="D121" s="260"/>
      <c r="E121" s="260"/>
      <c r="F121" s="260"/>
      <c r="G121" s="7">
        <v>113</v>
      </c>
      <c r="H121" s="89">
        <v>17282675</v>
      </c>
      <c r="I121" s="89">
        <v>17310879</v>
      </c>
    </row>
    <row r="122" spans="1:9" ht="23.45" customHeight="1" x14ac:dyDescent="0.2">
      <c r="A122" s="260" t="s">
        <v>86</v>
      </c>
      <c r="B122" s="260"/>
      <c r="C122" s="260"/>
      <c r="D122" s="260"/>
      <c r="E122" s="260"/>
      <c r="F122" s="260"/>
      <c r="G122" s="7">
        <v>114</v>
      </c>
      <c r="H122" s="89">
        <v>0</v>
      </c>
      <c r="I122" s="89">
        <v>0</v>
      </c>
    </row>
    <row r="123" spans="1:9" ht="12.75" customHeight="1" x14ac:dyDescent="0.2">
      <c r="A123" s="260" t="s">
        <v>87</v>
      </c>
      <c r="B123" s="260"/>
      <c r="C123" s="260"/>
      <c r="D123" s="260"/>
      <c r="E123" s="260"/>
      <c r="F123" s="260"/>
      <c r="G123" s="7">
        <v>115</v>
      </c>
      <c r="H123" s="89">
        <v>0</v>
      </c>
      <c r="I123" s="89">
        <v>772435</v>
      </c>
    </row>
    <row r="124" spans="1:9" ht="12.75" customHeight="1" x14ac:dyDescent="0.2">
      <c r="A124" s="260" t="s">
        <v>88</v>
      </c>
      <c r="B124" s="260"/>
      <c r="C124" s="260"/>
      <c r="D124" s="260"/>
      <c r="E124" s="260"/>
      <c r="F124" s="260"/>
      <c r="G124" s="7">
        <v>116</v>
      </c>
      <c r="H124" s="89">
        <v>19920519</v>
      </c>
      <c r="I124" s="89">
        <v>11831636</v>
      </c>
    </row>
    <row r="125" spans="1:9" ht="12.75" customHeight="1" x14ac:dyDescent="0.2">
      <c r="A125" s="260" t="s">
        <v>89</v>
      </c>
      <c r="B125" s="260"/>
      <c r="C125" s="260"/>
      <c r="D125" s="260"/>
      <c r="E125" s="260"/>
      <c r="F125" s="260"/>
      <c r="G125" s="7">
        <v>117</v>
      </c>
      <c r="H125" s="89">
        <v>288407405</v>
      </c>
      <c r="I125" s="89">
        <v>342091598</v>
      </c>
    </row>
    <row r="126" spans="1:9" ht="12.75" customHeight="1" x14ac:dyDescent="0.2">
      <c r="A126" s="260" t="s">
        <v>90</v>
      </c>
      <c r="B126" s="260"/>
      <c r="C126" s="260"/>
      <c r="D126" s="260"/>
      <c r="E126" s="260"/>
      <c r="F126" s="260"/>
      <c r="G126" s="7">
        <v>118</v>
      </c>
      <c r="H126" s="89">
        <v>160452887</v>
      </c>
      <c r="I126" s="89">
        <v>149938961</v>
      </c>
    </row>
    <row r="127" spans="1:9" x14ac:dyDescent="0.2">
      <c r="A127" s="260" t="s">
        <v>91</v>
      </c>
      <c r="B127" s="260"/>
      <c r="C127" s="260"/>
      <c r="D127" s="260"/>
      <c r="E127" s="260"/>
      <c r="F127" s="260"/>
      <c r="G127" s="7">
        <v>119</v>
      </c>
      <c r="H127" s="89">
        <v>211000</v>
      </c>
      <c r="I127" s="89">
        <v>289578</v>
      </c>
    </row>
    <row r="128" spans="1:9" x14ac:dyDescent="0.2">
      <c r="A128" s="260" t="s">
        <v>94</v>
      </c>
      <c r="B128" s="260"/>
      <c r="C128" s="260"/>
      <c r="D128" s="260"/>
      <c r="E128" s="260"/>
      <c r="F128" s="260"/>
      <c r="G128" s="7">
        <v>120</v>
      </c>
      <c r="H128" s="89">
        <v>26199133</v>
      </c>
      <c r="I128" s="89">
        <v>27112798</v>
      </c>
    </row>
    <row r="129" spans="1:9" x14ac:dyDescent="0.2">
      <c r="A129" s="260" t="s">
        <v>95</v>
      </c>
      <c r="B129" s="260"/>
      <c r="C129" s="260"/>
      <c r="D129" s="260"/>
      <c r="E129" s="260"/>
      <c r="F129" s="260"/>
      <c r="G129" s="7">
        <v>121</v>
      </c>
      <c r="H129" s="89">
        <v>37717307</v>
      </c>
      <c r="I129" s="89">
        <v>35306507</v>
      </c>
    </row>
    <row r="130" spans="1:9" x14ac:dyDescent="0.2">
      <c r="A130" s="260" t="s">
        <v>96</v>
      </c>
      <c r="B130" s="260"/>
      <c r="C130" s="260"/>
      <c r="D130" s="260"/>
      <c r="E130" s="260"/>
      <c r="F130" s="260"/>
      <c r="G130" s="7">
        <v>122</v>
      </c>
      <c r="H130" s="89">
        <v>82992</v>
      </c>
      <c r="I130" s="89">
        <v>106595</v>
      </c>
    </row>
    <row r="131" spans="1:9" x14ac:dyDescent="0.2">
      <c r="A131" s="260" t="s">
        <v>97</v>
      </c>
      <c r="B131" s="260"/>
      <c r="C131" s="260"/>
      <c r="D131" s="260"/>
      <c r="E131" s="260"/>
      <c r="F131" s="260"/>
      <c r="G131" s="7">
        <v>123</v>
      </c>
      <c r="H131" s="89">
        <v>0</v>
      </c>
      <c r="I131" s="89">
        <v>0</v>
      </c>
    </row>
    <row r="132" spans="1:9" x14ac:dyDescent="0.2">
      <c r="A132" s="260" t="s">
        <v>98</v>
      </c>
      <c r="B132" s="260"/>
      <c r="C132" s="260"/>
      <c r="D132" s="260"/>
      <c r="E132" s="260"/>
      <c r="F132" s="260"/>
      <c r="G132" s="7">
        <v>124</v>
      </c>
      <c r="H132" s="89">
        <v>45265964</v>
      </c>
      <c r="I132" s="89">
        <v>41392812</v>
      </c>
    </row>
    <row r="133" spans="1:9" ht="22.15" customHeight="1" x14ac:dyDescent="0.2">
      <c r="A133" s="261" t="s">
        <v>99</v>
      </c>
      <c r="B133" s="261"/>
      <c r="C133" s="261"/>
      <c r="D133" s="261"/>
      <c r="E133" s="261"/>
      <c r="F133" s="261"/>
      <c r="G133" s="7">
        <v>125</v>
      </c>
      <c r="H133" s="89">
        <v>90813270</v>
      </c>
      <c r="I133" s="89">
        <v>82058673</v>
      </c>
    </row>
    <row r="134" spans="1:9" ht="12.75" customHeight="1" x14ac:dyDescent="0.2">
      <c r="A134" s="262" t="s">
        <v>435</v>
      </c>
      <c r="B134" s="262"/>
      <c r="C134" s="262"/>
      <c r="D134" s="262"/>
      <c r="E134" s="262"/>
      <c r="F134" s="262"/>
      <c r="G134" s="8">
        <v>126</v>
      </c>
      <c r="H134" s="90">
        <f>H75+H99+H106+H118+H133</f>
        <v>1622328777</v>
      </c>
      <c r="I134" s="90">
        <f>I75+I99+I106+I118+I133</f>
        <v>1718787678</v>
      </c>
    </row>
    <row r="135" spans="1:9" x14ac:dyDescent="0.2">
      <c r="A135" s="261" t="s">
        <v>100</v>
      </c>
      <c r="B135" s="261"/>
      <c r="C135" s="261"/>
      <c r="D135" s="261"/>
      <c r="E135" s="261"/>
      <c r="F135" s="261"/>
      <c r="G135" s="7">
        <v>127</v>
      </c>
      <c r="H135" s="89">
        <v>1797511206</v>
      </c>
      <c r="I135" s="89">
        <v>2008592828</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topLeftCell="A57" zoomScale="110" zoomScaleNormal="115" zoomScaleSheetLayoutView="110" workbookViewId="0">
      <selection activeCell="K77" sqref="K77"/>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97" t="s">
        <v>102</v>
      </c>
      <c r="B1" s="298"/>
      <c r="C1" s="298"/>
      <c r="D1" s="298"/>
      <c r="E1" s="298"/>
      <c r="F1" s="298"/>
      <c r="G1" s="298"/>
      <c r="H1" s="298"/>
      <c r="I1" s="298"/>
    </row>
    <row r="2" spans="1:11" x14ac:dyDescent="0.2">
      <c r="A2" s="299" t="s">
        <v>487</v>
      </c>
      <c r="B2" s="300"/>
      <c r="C2" s="300"/>
      <c r="D2" s="300"/>
      <c r="E2" s="300"/>
      <c r="F2" s="300"/>
      <c r="G2" s="300"/>
      <c r="H2" s="300"/>
      <c r="I2" s="300"/>
    </row>
    <row r="3" spans="1:11" x14ac:dyDescent="0.2">
      <c r="A3" s="301" t="s">
        <v>438</v>
      </c>
      <c r="B3" s="302"/>
      <c r="C3" s="302"/>
      <c r="D3" s="302"/>
      <c r="E3" s="302"/>
      <c r="F3" s="302"/>
      <c r="G3" s="302"/>
      <c r="H3" s="302"/>
      <c r="I3" s="302"/>
      <c r="J3" s="303"/>
      <c r="K3" s="303"/>
    </row>
    <row r="4" spans="1:11" x14ac:dyDescent="0.2">
      <c r="A4" s="304" t="s">
        <v>488</v>
      </c>
      <c r="B4" s="305"/>
      <c r="C4" s="305"/>
      <c r="D4" s="305"/>
      <c r="E4" s="305"/>
      <c r="F4" s="305"/>
      <c r="G4" s="305"/>
      <c r="H4" s="305"/>
      <c r="I4" s="305"/>
      <c r="J4" s="306"/>
      <c r="K4" s="306"/>
    </row>
    <row r="5" spans="1:11" ht="22.15" customHeight="1" x14ac:dyDescent="0.2">
      <c r="A5" s="307" t="s">
        <v>2</v>
      </c>
      <c r="B5" s="308"/>
      <c r="C5" s="308"/>
      <c r="D5" s="308"/>
      <c r="E5" s="308"/>
      <c r="F5" s="308"/>
      <c r="G5" s="307" t="s">
        <v>103</v>
      </c>
      <c r="H5" s="309" t="s">
        <v>299</v>
      </c>
      <c r="I5" s="310"/>
      <c r="J5" s="309" t="s">
        <v>278</v>
      </c>
      <c r="K5" s="310"/>
    </row>
    <row r="6" spans="1:11" x14ac:dyDescent="0.2">
      <c r="A6" s="308"/>
      <c r="B6" s="308"/>
      <c r="C6" s="308"/>
      <c r="D6" s="308"/>
      <c r="E6" s="308"/>
      <c r="F6" s="308"/>
      <c r="G6" s="308"/>
      <c r="H6" s="23" t="s">
        <v>292</v>
      </c>
      <c r="I6" s="23" t="s">
        <v>293</v>
      </c>
      <c r="J6" s="23" t="s">
        <v>292</v>
      </c>
      <c r="K6" s="23" t="s">
        <v>293</v>
      </c>
    </row>
    <row r="7" spans="1:11" x14ac:dyDescent="0.2">
      <c r="A7" s="295">
        <v>1</v>
      </c>
      <c r="B7" s="296"/>
      <c r="C7" s="296"/>
      <c r="D7" s="296"/>
      <c r="E7" s="296"/>
      <c r="F7" s="296"/>
      <c r="G7" s="24">
        <v>2</v>
      </c>
      <c r="H7" s="23">
        <v>3</v>
      </c>
      <c r="I7" s="23">
        <v>4</v>
      </c>
      <c r="J7" s="23">
        <v>5</v>
      </c>
      <c r="K7" s="23">
        <v>6</v>
      </c>
    </row>
    <row r="8" spans="1:11" ht="12.75" customHeight="1" x14ac:dyDescent="0.2">
      <c r="A8" s="291" t="s">
        <v>348</v>
      </c>
      <c r="B8" s="291"/>
      <c r="C8" s="291"/>
      <c r="D8" s="291"/>
      <c r="E8" s="291"/>
      <c r="F8" s="291"/>
      <c r="G8" s="8">
        <v>1</v>
      </c>
      <c r="H8" s="93">
        <f>SUM(H9:H13)</f>
        <v>310212912</v>
      </c>
      <c r="I8" s="93">
        <f>SUM(I9:I13)</f>
        <v>310212912</v>
      </c>
      <c r="J8" s="93">
        <f>SUM(J9:J13)</f>
        <v>337300260</v>
      </c>
      <c r="K8" s="93">
        <f>SUM(K9:K13)</f>
        <v>337300260</v>
      </c>
    </row>
    <row r="9" spans="1:11" ht="12.75" customHeight="1" x14ac:dyDescent="0.2">
      <c r="A9" s="260" t="s">
        <v>115</v>
      </c>
      <c r="B9" s="260"/>
      <c r="C9" s="260"/>
      <c r="D9" s="260"/>
      <c r="E9" s="260"/>
      <c r="F9" s="260"/>
      <c r="G9" s="7">
        <v>2</v>
      </c>
      <c r="H9" s="94">
        <v>0</v>
      </c>
      <c r="I9" s="94">
        <v>0</v>
      </c>
      <c r="J9" s="94">
        <v>0</v>
      </c>
      <c r="K9" s="94">
        <v>0</v>
      </c>
    </row>
    <row r="10" spans="1:11" ht="12.75" customHeight="1" x14ac:dyDescent="0.2">
      <c r="A10" s="260" t="s">
        <v>436</v>
      </c>
      <c r="B10" s="260"/>
      <c r="C10" s="260"/>
      <c r="D10" s="260"/>
      <c r="E10" s="260"/>
      <c r="F10" s="260"/>
      <c r="G10" s="7">
        <v>3</v>
      </c>
      <c r="H10" s="94">
        <v>306149801</v>
      </c>
      <c r="I10" s="94">
        <v>306149801</v>
      </c>
      <c r="J10" s="94">
        <v>330517560</v>
      </c>
      <c r="K10" s="94">
        <v>330517560</v>
      </c>
    </row>
    <row r="11" spans="1:11" ht="12.75" customHeight="1" x14ac:dyDescent="0.2">
      <c r="A11" s="260" t="s">
        <v>116</v>
      </c>
      <c r="B11" s="260"/>
      <c r="C11" s="260"/>
      <c r="D11" s="260"/>
      <c r="E11" s="260"/>
      <c r="F11" s="260"/>
      <c r="G11" s="7">
        <v>4</v>
      </c>
      <c r="H11" s="94">
        <v>0</v>
      </c>
      <c r="I11" s="94">
        <v>0</v>
      </c>
      <c r="J11" s="94">
        <v>0</v>
      </c>
      <c r="K11" s="94">
        <v>0</v>
      </c>
    </row>
    <row r="12" spans="1:11" ht="12.75" customHeight="1" x14ac:dyDescent="0.2">
      <c r="A12" s="260" t="s">
        <v>117</v>
      </c>
      <c r="B12" s="260"/>
      <c r="C12" s="260"/>
      <c r="D12" s="260"/>
      <c r="E12" s="260"/>
      <c r="F12" s="260"/>
      <c r="G12" s="7">
        <v>5</v>
      </c>
      <c r="H12" s="94">
        <v>0</v>
      </c>
      <c r="I12" s="94">
        <v>0</v>
      </c>
      <c r="J12" s="94">
        <v>0</v>
      </c>
      <c r="K12" s="94">
        <v>0</v>
      </c>
    </row>
    <row r="13" spans="1:11" ht="12.75" customHeight="1" x14ac:dyDescent="0.2">
      <c r="A13" s="260" t="s">
        <v>118</v>
      </c>
      <c r="B13" s="260"/>
      <c r="C13" s="260"/>
      <c r="D13" s="260"/>
      <c r="E13" s="260"/>
      <c r="F13" s="260"/>
      <c r="G13" s="7">
        <v>6</v>
      </c>
      <c r="H13" s="94">
        <v>4063111</v>
      </c>
      <c r="I13" s="94">
        <v>4063111</v>
      </c>
      <c r="J13" s="94">
        <v>6782700</v>
      </c>
      <c r="K13" s="94">
        <v>6782700</v>
      </c>
    </row>
    <row r="14" spans="1:11" ht="12.75" customHeight="1" x14ac:dyDescent="0.2">
      <c r="A14" s="291" t="s">
        <v>349</v>
      </c>
      <c r="B14" s="291"/>
      <c r="C14" s="291"/>
      <c r="D14" s="291"/>
      <c r="E14" s="291"/>
      <c r="F14" s="291"/>
      <c r="G14" s="8">
        <v>7</v>
      </c>
      <c r="H14" s="93">
        <f>H15+H16+H20+H24+H25+H26+H29+H36</f>
        <v>247201477</v>
      </c>
      <c r="I14" s="93">
        <f>I15+I16+I20+I24+I25+I26+I29+I36</f>
        <v>247201477</v>
      </c>
      <c r="J14" s="93">
        <f>J15+J16+J20+J24+J25+J26+J29+J36</f>
        <v>265940886</v>
      </c>
      <c r="K14" s="93">
        <f>K15+K16+K20+K24+K25+K26+K29+K36</f>
        <v>265940886</v>
      </c>
    </row>
    <row r="15" spans="1:11" ht="12.75" customHeight="1" x14ac:dyDescent="0.2">
      <c r="A15" s="260" t="s">
        <v>104</v>
      </c>
      <c r="B15" s="260"/>
      <c r="C15" s="260"/>
      <c r="D15" s="260"/>
      <c r="E15" s="260"/>
      <c r="F15" s="260"/>
      <c r="G15" s="7">
        <v>8</v>
      </c>
      <c r="H15" s="94">
        <v>-5839487</v>
      </c>
      <c r="I15" s="94">
        <v>-5839487</v>
      </c>
      <c r="J15" s="94">
        <v>-16620298</v>
      </c>
      <c r="K15" s="94">
        <v>-16620298</v>
      </c>
    </row>
    <row r="16" spans="1:11" ht="12.75" customHeight="1" x14ac:dyDescent="0.2">
      <c r="A16" s="264" t="s">
        <v>418</v>
      </c>
      <c r="B16" s="264"/>
      <c r="C16" s="264"/>
      <c r="D16" s="264"/>
      <c r="E16" s="264"/>
      <c r="F16" s="264"/>
      <c r="G16" s="8">
        <v>9</v>
      </c>
      <c r="H16" s="93">
        <f>SUM(H17:H19)</f>
        <v>180971862</v>
      </c>
      <c r="I16" s="93">
        <f>SUM(I17:I19)</f>
        <v>180971862</v>
      </c>
      <c r="J16" s="93">
        <f>SUM(J17:J19)</f>
        <v>185689227</v>
      </c>
      <c r="K16" s="93">
        <f>SUM(K17:K19)</f>
        <v>185689227</v>
      </c>
    </row>
    <row r="17" spans="1:11" ht="12.75" customHeight="1" x14ac:dyDescent="0.2">
      <c r="A17" s="294" t="s">
        <v>119</v>
      </c>
      <c r="B17" s="294"/>
      <c r="C17" s="294"/>
      <c r="D17" s="294"/>
      <c r="E17" s="294"/>
      <c r="F17" s="294"/>
      <c r="G17" s="7">
        <v>10</v>
      </c>
      <c r="H17" s="94">
        <v>138941535</v>
      </c>
      <c r="I17" s="94">
        <v>138941535</v>
      </c>
      <c r="J17" s="94">
        <v>132319641</v>
      </c>
      <c r="K17" s="94">
        <v>132319641</v>
      </c>
    </row>
    <row r="18" spans="1:11" ht="12.75" customHeight="1" x14ac:dyDescent="0.2">
      <c r="A18" s="294" t="s">
        <v>120</v>
      </c>
      <c r="B18" s="294"/>
      <c r="C18" s="294"/>
      <c r="D18" s="294"/>
      <c r="E18" s="294"/>
      <c r="F18" s="294"/>
      <c r="G18" s="7">
        <v>11</v>
      </c>
      <c r="H18" s="94">
        <v>12088228</v>
      </c>
      <c r="I18" s="94">
        <v>12088228</v>
      </c>
      <c r="J18" s="94">
        <v>11249062</v>
      </c>
      <c r="K18" s="94">
        <v>11249062</v>
      </c>
    </row>
    <row r="19" spans="1:11" ht="12.75" customHeight="1" x14ac:dyDescent="0.2">
      <c r="A19" s="294" t="s">
        <v>121</v>
      </c>
      <c r="B19" s="294"/>
      <c r="C19" s="294"/>
      <c r="D19" s="294"/>
      <c r="E19" s="294"/>
      <c r="F19" s="294"/>
      <c r="G19" s="7">
        <v>12</v>
      </c>
      <c r="H19" s="94">
        <v>29942099</v>
      </c>
      <c r="I19" s="94">
        <v>29942099</v>
      </c>
      <c r="J19" s="94">
        <v>42120524</v>
      </c>
      <c r="K19" s="94">
        <v>42120524</v>
      </c>
    </row>
    <row r="20" spans="1:11" ht="12.75" customHeight="1" x14ac:dyDescent="0.2">
      <c r="A20" s="264" t="s">
        <v>419</v>
      </c>
      <c r="B20" s="264"/>
      <c r="C20" s="264"/>
      <c r="D20" s="264"/>
      <c r="E20" s="264"/>
      <c r="F20" s="264"/>
      <c r="G20" s="8">
        <v>13</v>
      </c>
      <c r="H20" s="93">
        <f>SUM(H21:H23)</f>
        <v>50986385</v>
      </c>
      <c r="I20" s="93">
        <f>SUM(I21:I23)</f>
        <v>50986385</v>
      </c>
      <c r="J20" s="93">
        <f>SUM(J21:J23)</f>
        <v>65971407</v>
      </c>
      <c r="K20" s="93">
        <f>SUM(K21:K23)</f>
        <v>65971407</v>
      </c>
    </row>
    <row r="21" spans="1:11" ht="12.75" customHeight="1" x14ac:dyDescent="0.2">
      <c r="A21" s="294" t="s">
        <v>105</v>
      </c>
      <c r="B21" s="294"/>
      <c r="C21" s="294"/>
      <c r="D21" s="294"/>
      <c r="E21" s="294"/>
      <c r="F21" s="294"/>
      <c r="G21" s="7">
        <v>14</v>
      </c>
      <c r="H21" s="94">
        <v>32430390</v>
      </c>
      <c r="I21" s="94">
        <v>32430390</v>
      </c>
      <c r="J21" s="94">
        <v>40807677</v>
      </c>
      <c r="K21" s="94">
        <v>40807677</v>
      </c>
    </row>
    <row r="22" spans="1:11" ht="12.75" customHeight="1" x14ac:dyDescent="0.2">
      <c r="A22" s="294" t="s">
        <v>106</v>
      </c>
      <c r="B22" s="294"/>
      <c r="C22" s="294"/>
      <c r="D22" s="294"/>
      <c r="E22" s="294"/>
      <c r="F22" s="294"/>
      <c r="G22" s="7">
        <v>15</v>
      </c>
      <c r="H22" s="94">
        <v>12404058</v>
      </c>
      <c r="I22" s="94">
        <v>12404058</v>
      </c>
      <c r="J22" s="94">
        <v>16895927</v>
      </c>
      <c r="K22" s="94">
        <v>16895927</v>
      </c>
    </row>
    <row r="23" spans="1:11" ht="12.75" customHeight="1" x14ac:dyDescent="0.2">
      <c r="A23" s="294" t="s">
        <v>107</v>
      </c>
      <c r="B23" s="294"/>
      <c r="C23" s="294"/>
      <c r="D23" s="294"/>
      <c r="E23" s="294"/>
      <c r="F23" s="294"/>
      <c r="G23" s="7">
        <v>16</v>
      </c>
      <c r="H23" s="94">
        <v>6151937</v>
      </c>
      <c r="I23" s="94">
        <v>6151937</v>
      </c>
      <c r="J23" s="94">
        <v>8267803</v>
      </c>
      <c r="K23" s="94">
        <v>8267803</v>
      </c>
    </row>
    <row r="24" spans="1:11" ht="12.75" customHeight="1" x14ac:dyDescent="0.2">
      <c r="A24" s="260" t="s">
        <v>108</v>
      </c>
      <c r="B24" s="260"/>
      <c r="C24" s="260"/>
      <c r="D24" s="260"/>
      <c r="E24" s="260"/>
      <c r="F24" s="260"/>
      <c r="G24" s="7">
        <v>17</v>
      </c>
      <c r="H24" s="94">
        <v>6537851</v>
      </c>
      <c r="I24" s="94">
        <v>6537851</v>
      </c>
      <c r="J24" s="94">
        <v>7698392</v>
      </c>
      <c r="K24" s="94">
        <v>7698392</v>
      </c>
    </row>
    <row r="25" spans="1:11" ht="12.75" customHeight="1" x14ac:dyDescent="0.2">
      <c r="A25" s="260" t="s">
        <v>109</v>
      </c>
      <c r="B25" s="260"/>
      <c r="C25" s="260"/>
      <c r="D25" s="260"/>
      <c r="E25" s="260"/>
      <c r="F25" s="260"/>
      <c r="G25" s="7">
        <v>18</v>
      </c>
      <c r="H25" s="94">
        <v>14433440</v>
      </c>
      <c r="I25" s="94">
        <v>14433440</v>
      </c>
      <c r="J25" s="94">
        <v>20568396</v>
      </c>
      <c r="K25" s="94">
        <v>20568396</v>
      </c>
    </row>
    <row r="26" spans="1:11" ht="12.75" customHeight="1" x14ac:dyDescent="0.2">
      <c r="A26" s="264" t="s">
        <v>420</v>
      </c>
      <c r="B26" s="264"/>
      <c r="C26" s="264"/>
      <c r="D26" s="264"/>
      <c r="E26" s="264"/>
      <c r="F26" s="264"/>
      <c r="G26" s="8">
        <v>19</v>
      </c>
      <c r="H26" s="93">
        <f>H27+H28</f>
        <v>3950</v>
      </c>
      <c r="I26" s="93">
        <f>I27+I28</f>
        <v>3950</v>
      </c>
      <c r="J26" s="93">
        <f>J27+J28</f>
        <v>-39405</v>
      </c>
      <c r="K26" s="93">
        <f>K27+K28</f>
        <v>-39405</v>
      </c>
    </row>
    <row r="27" spans="1:11" ht="12.75" customHeight="1" x14ac:dyDescent="0.2">
      <c r="A27" s="294" t="s">
        <v>122</v>
      </c>
      <c r="B27" s="294"/>
      <c r="C27" s="294"/>
      <c r="D27" s="294"/>
      <c r="E27" s="294"/>
      <c r="F27" s="294"/>
      <c r="G27" s="7">
        <v>20</v>
      </c>
      <c r="H27" s="94">
        <v>516</v>
      </c>
      <c r="I27" s="94">
        <v>516</v>
      </c>
      <c r="J27" s="94">
        <v>24095</v>
      </c>
      <c r="K27" s="94">
        <v>24095</v>
      </c>
    </row>
    <row r="28" spans="1:11" ht="12.75" customHeight="1" x14ac:dyDescent="0.2">
      <c r="A28" s="294" t="s">
        <v>123</v>
      </c>
      <c r="B28" s="294"/>
      <c r="C28" s="294"/>
      <c r="D28" s="294"/>
      <c r="E28" s="294"/>
      <c r="F28" s="294"/>
      <c r="G28" s="7">
        <v>21</v>
      </c>
      <c r="H28" s="94">
        <v>3434</v>
      </c>
      <c r="I28" s="94">
        <v>3434</v>
      </c>
      <c r="J28" s="94">
        <v>-63500</v>
      </c>
      <c r="K28" s="94">
        <v>-63500</v>
      </c>
    </row>
    <row r="29" spans="1:11" ht="12.75" customHeight="1" x14ac:dyDescent="0.2">
      <c r="A29" s="264" t="s">
        <v>421</v>
      </c>
      <c r="B29" s="264"/>
      <c r="C29" s="264"/>
      <c r="D29" s="264"/>
      <c r="E29" s="264"/>
      <c r="F29" s="264"/>
      <c r="G29" s="8">
        <v>22</v>
      </c>
      <c r="H29" s="93">
        <f>SUM(H30:H35)</f>
        <v>-589041</v>
      </c>
      <c r="I29" s="93">
        <f>SUM(I30:I35)</f>
        <v>-589041</v>
      </c>
      <c r="J29" s="93">
        <f>SUM(J30:J35)</f>
        <v>666422</v>
      </c>
      <c r="K29" s="93">
        <f>SUM(K30:K35)</f>
        <v>666422</v>
      </c>
    </row>
    <row r="30" spans="1:11" ht="12.75" customHeight="1" x14ac:dyDescent="0.2">
      <c r="A30" s="294" t="s">
        <v>124</v>
      </c>
      <c r="B30" s="294"/>
      <c r="C30" s="294"/>
      <c r="D30" s="294"/>
      <c r="E30" s="294"/>
      <c r="F30" s="294"/>
      <c r="G30" s="7">
        <v>23</v>
      </c>
      <c r="H30" s="94">
        <v>-245063</v>
      </c>
      <c r="I30" s="94">
        <v>-245063</v>
      </c>
      <c r="J30" s="94">
        <v>-14729</v>
      </c>
      <c r="K30" s="94">
        <v>-14729</v>
      </c>
    </row>
    <row r="31" spans="1:11" ht="12.75" customHeight="1" x14ac:dyDescent="0.2">
      <c r="A31" s="294" t="s">
        <v>125</v>
      </c>
      <c r="B31" s="294"/>
      <c r="C31" s="294"/>
      <c r="D31" s="294"/>
      <c r="E31" s="294"/>
      <c r="F31" s="294"/>
      <c r="G31" s="7">
        <v>24</v>
      </c>
      <c r="H31" s="94">
        <v>0</v>
      </c>
      <c r="I31" s="94">
        <v>0</v>
      </c>
      <c r="J31" s="94">
        <v>0</v>
      </c>
      <c r="K31" s="94">
        <v>0</v>
      </c>
    </row>
    <row r="32" spans="1:11" ht="12.75" customHeight="1" x14ac:dyDescent="0.2">
      <c r="A32" s="294" t="s">
        <v>126</v>
      </c>
      <c r="B32" s="294"/>
      <c r="C32" s="294"/>
      <c r="D32" s="294"/>
      <c r="E32" s="294"/>
      <c r="F32" s="294"/>
      <c r="G32" s="7">
        <v>25</v>
      </c>
      <c r="H32" s="94">
        <v>1617</v>
      </c>
      <c r="I32" s="94">
        <v>1617</v>
      </c>
      <c r="J32" s="94">
        <v>1635</v>
      </c>
      <c r="K32" s="94">
        <v>1635</v>
      </c>
    </row>
    <row r="33" spans="1:11" ht="12.75" customHeight="1" x14ac:dyDescent="0.2">
      <c r="A33" s="294" t="s">
        <v>127</v>
      </c>
      <c r="B33" s="294"/>
      <c r="C33" s="294"/>
      <c r="D33" s="294"/>
      <c r="E33" s="294"/>
      <c r="F33" s="294"/>
      <c r="G33" s="7">
        <v>26</v>
      </c>
      <c r="H33" s="94">
        <v>0</v>
      </c>
      <c r="I33" s="94">
        <v>0</v>
      </c>
      <c r="J33" s="94">
        <v>0</v>
      </c>
      <c r="K33" s="94">
        <v>0</v>
      </c>
    </row>
    <row r="34" spans="1:11" ht="12.75" customHeight="1" x14ac:dyDescent="0.2">
      <c r="A34" s="294" t="s">
        <v>128</v>
      </c>
      <c r="B34" s="294"/>
      <c r="C34" s="294"/>
      <c r="D34" s="294"/>
      <c r="E34" s="294"/>
      <c r="F34" s="294"/>
      <c r="G34" s="7">
        <v>27</v>
      </c>
      <c r="H34" s="94">
        <v>-252671</v>
      </c>
      <c r="I34" s="94">
        <v>-252671</v>
      </c>
      <c r="J34" s="94">
        <v>4774</v>
      </c>
      <c r="K34" s="94">
        <v>4774</v>
      </c>
    </row>
    <row r="35" spans="1:11" ht="12.75" customHeight="1" x14ac:dyDescent="0.2">
      <c r="A35" s="294" t="s">
        <v>129</v>
      </c>
      <c r="B35" s="294"/>
      <c r="C35" s="294"/>
      <c r="D35" s="294"/>
      <c r="E35" s="294"/>
      <c r="F35" s="294"/>
      <c r="G35" s="7">
        <v>28</v>
      </c>
      <c r="H35" s="94">
        <v>-92924</v>
      </c>
      <c r="I35" s="94">
        <v>-92924</v>
      </c>
      <c r="J35" s="94">
        <v>674742</v>
      </c>
      <c r="K35" s="94">
        <v>674742</v>
      </c>
    </row>
    <row r="36" spans="1:11" ht="12.75" customHeight="1" x14ac:dyDescent="0.2">
      <c r="A36" s="260" t="s">
        <v>110</v>
      </c>
      <c r="B36" s="260"/>
      <c r="C36" s="260"/>
      <c r="D36" s="260"/>
      <c r="E36" s="260"/>
      <c r="F36" s="260"/>
      <c r="G36" s="7">
        <v>29</v>
      </c>
      <c r="H36" s="94">
        <v>696517</v>
      </c>
      <c r="I36" s="94">
        <v>696517</v>
      </c>
      <c r="J36" s="94">
        <v>2006745</v>
      </c>
      <c r="K36" s="94">
        <v>2006745</v>
      </c>
    </row>
    <row r="37" spans="1:11" ht="12.75" customHeight="1" x14ac:dyDescent="0.2">
      <c r="A37" s="291" t="s">
        <v>350</v>
      </c>
      <c r="B37" s="291"/>
      <c r="C37" s="291"/>
      <c r="D37" s="291"/>
      <c r="E37" s="291"/>
      <c r="F37" s="291"/>
      <c r="G37" s="8">
        <v>30</v>
      </c>
      <c r="H37" s="93">
        <f>SUM(H38:H47)</f>
        <v>1315341</v>
      </c>
      <c r="I37" s="93">
        <f>SUM(I38:I47)</f>
        <v>1315341</v>
      </c>
      <c r="J37" s="93">
        <f>SUM(J38:J47)</f>
        <v>1754662</v>
      </c>
      <c r="K37" s="93">
        <f>SUM(K38:K47)</f>
        <v>1754662</v>
      </c>
    </row>
    <row r="38" spans="1:11" ht="12.75" customHeight="1" x14ac:dyDescent="0.2">
      <c r="A38" s="260" t="s">
        <v>130</v>
      </c>
      <c r="B38" s="260"/>
      <c r="C38" s="260"/>
      <c r="D38" s="260"/>
      <c r="E38" s="260"/>
      <c r="F38" s="260"/>
      <c r="G38" s="7">
        <v>31</v>
      </c>
      <c r="H38" s="94">
        <v>0</v>
      </c>
      <c r="I38" s="94">
        <v>0</v>
      </c>
      <c r="J38" s="94">
        <v>0</v>
      </c>
      <c r="K38" s="94">
        <v>0</v>
      </c>
    </row>
    <row r="39" spans="1:11" ht="25.15" customHeight="1" x14ac:dyDescent="0.2">
      <c r="A39" s="260" t="s">
        <v>131</v>
      </c>
      <c r="B39" s="260"/>
      <c r="C39" s="260"/>
      <c r="D39" s="260"/>
      <c r="E39" s="260"/>
      <c r="F39" s="260"/>
      <c r="G39" s="7">
        <v>32</v>
      </c>
      <c r="H39" s="94">
        <v>0</v>
      </c>
      <c r="I39" s="94">
        <v>0</v>
      </c>
      <c r="J39" s="94">
        <v>0</v>
      </c>
      <c r="K39" s="94">
        <v>0</v>
      </c>
    </row>
    <row r="40" spans="1:11" ht="25.15" customHeight="1" x14ac:dyDescent="0.2">
      <c r="A40" s="260" t="s">
        <v>132</v>
      </c>
      <c r="B40" s="260"/>
      <c r="C40" s="260"/>
      <c r="D40" s="260"/>
      <c r="E40" s="260"/>
      <c r="F40" s="260"/>
      <c r="G40" s="7">
        <v>33</v>
      </c>
      <c r="H40" s="94">
        <v>0</v>
      </c>
      <c r="I40" s="94">
        <v>0</v>
      </c>
      <c r="J40" s="94">
        <v>0</v>
      </c>
      <c r="K40" s="94">
        <v>0</v>
      </c>
    </row>
    <row r="41" spans="1:11" ht="25.15" customHeight="1" x14ac:dyDescent="0.2">
      <c r="A41" s="260" t="s">
        <v>133</v>
      </c>
      <c r="B41" s="260"/>
      <c r="C41" s="260"/>
      <c r="D41" s="260"/>
      <c r="E41" s="260"/>
      <c r="F41" s="260"/>
      <c r="G41" s="7">
        <v>34</v>
      </c>
      <c r="H41" s="94">
        <v>0</v>
      </c>
      <c r="I41" s="94">
        <v>0</v>
      </c>
      <c r="J41" s="94">
        <v>0</v>
      </c>
      <c r="K41" s="94">
        <v>0</v>
      </c>
    </row>
    <row r="42" spans="1:11" ht="25.15" customHeight="1" x14ac:dyDescent="0.2">
      <c r="A42" s="260" t="s">
        <v>134</v>
      </c>
      <c r="B42" s="260"/>
      <c r="C42" s="260"/>
      <c r="D42" s="260"/>
      <c r="E42" s="260"/>
      <c r="F42" s="260"/>
      <c r="G42" s="7">
        <v>35</v>
      </c>
      <c r="H42" s="94">
        <v>0</v>
      </c>
      <c r="I42" s="94">
        <v>0</v>
      </c>
      <c r="J42" s="94">
        <v>0</v>
      </c>
      <c r="K42" s="94">
        <v>0</v>
      </c>
    </row>
    <row r="43" spans="1:11" ht="12.75" customHeight="1" x14ac:dyDescent="0.2">
      <c r="A43" s="260" t="s">
        <v>135</v>
      </c>
      <c r="B43" s="260"/>
      <c r="C43" s="260"/>
      <c r="D43" s="260"/>
      <c r="E43" s="260"/>
      <c r="F43" s="260"/>
      <c r="G43" s="7">
        <v>36</v>
      </c>
      <c r="H43" s="94">
        <v>0</v>
      </c>
      <c r="I43" s="94">
        <v>0</v>
      </c>
      <c r="J43" s="94">
        <v>0</v>
      </c>
      <c r="K43" s="94">
        <v>0</v>
      </c>
    </row>
    <row r="44" spans="1:11" ht="12.75" customHeight="1" x14ac:dyDescent="0.2">
      <c r="A44" s="260" t="s">
        <v>136</v>
      </c>
      <c r="B44" s="260"/>
      <c r="C44" s="260"/>
      <c r="D44" s="260"/>
      <c r="E44" s="260"/>
      <c r="F44" s="260"/>
      <c r="G44" s="7">
        <v>37</v>
      </c>
      <c r="H44" s="94">
        <v>789814</v>
      </c>
      <c r="I44" s="94">
        <v>789814</v>
      </c>
      <c r="J44" s="94">
        <v>1037716</v>
      </c>
      <c r="K44" s="94">
        <v>1037716</v>
      </c>
    </row>
    <row r="45" spans="1:11" ht="12.75" customHeight="1" x14ac:dyDescent="0.2">
      <c r="A45" s="260" t="s">
        <v>137</v>
      </c>
      <c r="B45" s="260"/>
      <c r="C45" s="260"/>
      <c r="D45" s="260"/>
      <c r="E45" s="260"/>
      <c r="F45" s="260"/>
      <c r="G45" s="7">
        <v>38</v>
      </c>
      <c r="H45" s="94">
        <v>376690</v>
      </c>
      <c r="I45" s="94">
        <v>376690</v>
      </c>
      <c r="J45" s="94">
        <v>680829</v>
      </c>
      <c r="K45" s="94">
        <v>680829</v>
      </c>
    </row>
    <row r="46" spans="1:11" ht="12.75" customHeight="1" x14ac:dyDescent="0.2">
      <c r="A46" s="260" t="s">
        <v>138</v>
      </c>
      <c r="B46" s="260"/>
      <c r="C46" s="260"/>
      <c r="D46" s="260"/>
      <c r="E46" s="260"/>
      <c r="F46" s="260"/>
      <c r="G46" s="7">
        <v>39</v>
      </c>
      <c r="H46" s="94">
        <v>118022</v>
      </c>
      <c r="I46" s="94">
        <v>118022</v>
      </c>
      <c r="J46" s="94">
        <v>0</v>
      </c>
      <c r="K46" s="94">
        <v>0</v>
      </c>
    </row>
    <row r="47" spans="1:11" ht="12.75" customHeight="1" x14ac:dyDescent="0.2">
      <c r="A47" s="260" t="s">
        <v>139</v>
      </c>
      <c r="B47" s="260"/>
      <c r="C47" s="260"/>
      <c r="D47" s="260"/>
      <c r="E47" s="260"/>
      <c r="F47" s="260"/>
      <c r="G47" s="7">
        <v>40</v>
      </c>
      <c r="H47" s="94">
        <v>30815</v>
      </c>
      <c r="I47" s="94">
        <v>30815</v>
      </c>
      <c r="J47" s="94">
        <v>36117</v>
      </c>
      <c r="K47" s="94">
        <v>36117</v>
      </c>
    </row>
    <row r="48" spans="1:11" ht="12.75" customHeight="1" x14ac:dyDescent="0.2">
      <c r="A48" s="291" t="s">
        <v>351</v>
      </c>
      <c r="B48" s="291"/>
      <c r="C48" s="291"/>
      <c r="D48" s="291"/>
      <c r="E48" s="291"/>
      <c r="F48" s="291"/>
      <c r="G48" s="8">
        <v>41</v>
      </c>
      <c r="H48" s="93">
        <f>SUM(H49:H55)</f>
        <v>533628</v>
      </c>
      <c r="I48" s="93">
        <f>SUM(I49:I55)</f>
        <v>533628</v>
      </c>
      <c r="J48" s="93">
        <f>SUM(J49:J55)</f>
        <v>543856</v>
      </c>
      <c r="K48" s="93">
        <f>SUM(K49:K55)</f>
        <v>543856</v>
      </c>
    </row>
    <row r="49" spans="1:11" ht="25.15" customHeight="1" x14ac:dyDescent="0.2">
      <c r="A49" s="260" t="s">
        <v>140</v>
      </c>
      <c r="B49" s="260"/>
      <c r="C49" s="260"/>
      <c r="D49" s="260"/>
      <c r="E49" s="260"/>
      <c r="F49" s="260"/>
      <c r="G49" s="7">
        <v>42</v>
      </c>
      <c r="H49" s="94">
        <v>0</v>
      </c>
      <c r="I49" s="94">
        <v>0</v>
      </c>
      <c r="J49" s="94">
        <v>0</v>
      </c>
      <c r="K49" s="94">
        <v>0</v>
      </c>
    </row>
    <row r="50" spans="1:11" ht="12.75" customHeight="1" x14ac:dyDescent="0.2">
      <c r="A50" s="284" t="s">
        <v>141</v>
      </c>
      <c r="B50" s="284"/>
      <c r="C50" s="284"/>
      <c r="D50" s="284"/>
      <c r="E50" s="284"/>
      <c r="F50" s="284"/>
      <c r="G50" s="7">
        <v>43</v>
      </c>
      <c r="H50" s="94">
        <v>0</v>
      </c>
      <c r="I50" s="94">
        <v>0</v>
      </c>
      <c r="J50" s="94">
        <v>0</v>
      </c>
      <c r="K50" s="94">
        <v>0</v>
      </c>
    </row>
    <row r="51" spans="1:11" ht="12.75" customHeight="1" x14ac:dyDescent="0.2">
      <c r="A51" s="284" t="s">
        <v>142</v>
      </c>
      <c r="B51" s="284"/>
      <c r="C51" s="284"/>
      <c r="D51" s="284"/>
      <c r="E51" s="284"/>
      <c r="F51" s="284"/>
      <c r="G51" s="7">
        <v>44</v>
      </c>
      <c r="H51" s="94">
        <v>533628</v>
      </c>
      <c r="I51" s="94">
        <v>533628</v>
      </c>
      <c r="J51" s="94">
        <v>490096</v>
      </c>
      <c r="K51" s="94">
        <v>490096</v>
      </c>
    </row>
    <row r="52" spans="1:11" ht="12.75" customHeight="1" x14ac:dyDescent="0.2">
      <c r="A52" s="284" t="s">
        <v>143</v>
      </c>
      <c r="B52" s="284"/>
      <c r="C52" s="284"/>
      <c r="D52" s="284"/>
      <c r="E52" s="284"/>
      <c r="F52" s="284"/>
      <c r="G52" s="7">
        <v>45</v>
      </c>
      <c r="H52" s="94">
        <v>0</v>
      </c>
      <c r="I52" s="94">
        <v>0</v>
      </c>
      <c r="J52" s="94">
        <v>0</v>
      </c>
      <c r="K52" s="94">
        <v>0</v>
      </c>
    </row>
    <row r="53" spans="1:11" ht="12.75" customHeight="1" x14ac:dyDescent="0.2">
      <c r="A53" s="284" t="s">
        <v>144</v>
      </c>
      <c r="B53" s="284"/>
      <c r="C53" s="284"/>
      <c r="D53" s="284"/>
      <c r="E53" s="284"/>
      <c r="F53" s="284"/>
      <c r="G53" s="7">
        <v>46</v>
      </c>
      <c r="H53" s="94">
        <v>0</v>
      </c>
      <c r="I53" s="94">
        <v>0</v>
      </c>
      <c r="J53" s="94">
        <v>0</v>
      </c>
      <c r="K53" s="94">
        <v>0</v>
      </c>
    </row>
    <row r="54" spans="1:11" ht="12.75" customHeight="1" x14ac:dyDescent="0.2">
      <c r="A54" s="284" t="s">
        <v>145</v>
      </c>
      <c r="B54" s="284"/>
      <c r="C54" s="284"/>
      <c r="D54" s="284"/>
      <c r="E54" s="284"/>
      <c r="F54" s="284"/>
      <c r="G54" s="7">
        <v>47</v>
      </c>
      <c r="H54" s="94">
        <v>0</v>
      </c>
      <c r="I54" s="94">
        <v>0</v>
      </c>
      <c r="J54" s="94">
        <v>0</v>
      </c>
      <c r="K54" s="94">
        <v>0</v>
      </c>
    </row>
    <row r="55" spans="1:11" ht="12.75" customHeight="1" x14ac:dyDescent="0.2">
      <c r="A55" s="284" t="s">
        <v>146</v>
      </c>
      <c r="B55" s="284"/>
      <c r="C55" s="284"/>
      <c r="D55" s="284"/>
      <c r="E55" s="284"/>
      <c r="F55" s="284"/>
      <c r="G55" s="7">
        <v>48</v>
      </c>
      <c r="H55" s="94">
        <v>0</v>
      </c>
      <c r="I55" s="94">
        <v>0</v>
      </c>
      <c r="J55" s="94">
        <v>53760</v>
      </c>
      <c r="K55" s="94">
        <v>53760</v>
      </c>
    </row>
    <row r="56" spans="1:11" ht="22.15" customHeight="1" x14ac:dyDescent="0.2">
      <c r="A56" s="293" t="s">
        <v>147</v>
      </c>
      <c r="B56" s="293"/>
      <c r="C56" s="293"/>
      <c r="D56" s="293"/>
      <c r="E56" s="293"/>
      <c r="F56" s="293"/>
      <c r="G56" s="7">
        <v>49</v>
      </c>
      <c r="H56" s="94">
        <v>11270000</v>
      </c>
      <c r="I56" s="94">
        <v>11270000</v>
      </c>
      <c r="J56" s="94">
        <v>11103034</v>
      </c>
      <c r="K56" s="94">
        <v>11103034</v>
      </c>
    </row>
    <row r="57" spans="1:11" ht="12.75" customHeight="1" x14ac:dyDescent="0.2">
      <c r="A57" s="293" t="s">
        <v>148</v>
      </c>
      <c r="B57" s="293"/>
      <c r="C57" s="293"/>
      <c r="D57" s="293"/>
      <c r="E57" s="293"/>
      <c r="F57" s="293"/>
      <c r="G57" s="7">
        <v>50</v>
      </c>
      <c r="H57" s="94">
        <v>201146</v>
      </c>
      <c r="I57" s="94">
        <v>201146</v>
      </c>
      <c r="J57" s="94">
        <v>243285</v>
      </c>
      <c r="K57" s="94">
        <v>243285</v>
      </c>
    </row>
    <row r="58" spans="1:11" ht="24.6" customHeight="1" x14ac:dyDescent="0.2">
      <c r="A58" s="293" t="s">
        <v>149</v>
      </c>
      <c r="B58" s="293"/>
      <c r="C58" s="293"/>
      <c r="D58" s="293"/>
      <c r="E58" s="293"/>
      <c r="F58" s="293"/>
      <c r="G58" s="7">
        <v>51</v>
      </c>
      <c r="H58" s="94">
        <v>0</v>
      </c>
      <c r="I58" s="94">
        <v>0</v>
      </c>
      <c r="J58" s="94">
        <v>0</v>
      </c>
      <c r="K58" s="94">
        <v>0</v>
      </c>
    </row>
    <row r="59" spans="1:11" ht="12.75" customHeight="1" x14ac:dyDescent="0.2">
      <c r="A59" s="293" t="s">
        <v>150</v>
      </c>
      <c r="B59" s="293"/>
      <c r="C59" s="293"/>
      <c r="D59" s="293"/>
      <c r="E59" s="293"/>
      <c r="F59" s="293"/>
      <c r="G59" s="7">
        <v>52</v>
      </c>
      <c r="H59" s="94">
        <v>9488</v>
      </c>
      <c r="I59" s="94">
        <v>9488</v>
      </c>
      <c r="J59" s="94">
        <v>99</v>
      </c>
      <c r="K59" s="94">
        <v>99</v>
      </c>
    </row>
    <row r="60" spans="1:11" ht="12.75" customHeight="1" x14ac:dyDescent="0.2">
      <c r="A60" s="291" t="s">
        <v>352</v>
      </c>
      <c r="B60" s="291"/>
      <c r="C60" s="291"/>
      <c r="D60" s="291"/>
      <c r="E60" s="291"/>
      <c r="F60" s="291"/>
      <c r="G60" s="8">
        <v>53</v>
      </c>
      <c r="H60" s="93">
        <f>H8+H37+H56+H57</f>
        <v>322999399</v>
      </c>
      <c r="I60" s="93">
        <f t="shared" ref="I60:K60" si="0">I8+I37+I56+I57</f>
        <v>322999399</v>
      </c>
      <c r="J60" s="93">
        <f t="shared" si="0"/>
        <v>350401241</v>
      </c>
      <c r="K60" s="93">
        <f t="shared" si="0"/>
        <v>350401241</v>
      </c>
    </row>
    <row r="61" spans="1:11" ht="12.75" customHeight="1" x14ac:dyDescent="0.2">
      <c r="A61" s="291" t="s">
        <v>353</v>
      </c>
      <c r="B61" s="291"/>
      <c r="C61" s="291"/>
      <c r="D61" s="291"/>
      <c r="E61" s="291"/>
      <c r="F61" s="291"/>
      <c r="G61" s="8">
        <v>54</v>
      </c>
      <c r="H61" s="93">
        <f>H14+H48+H58+H59</f>
        <v>247744593</v>
      </c>
      <c r="I61" s="93">
        <f t="shared" ref="I61:K61" si="1">I14+I48+I58+I59</f>
        <v>247744593</v>
      </c>
      <c r="J61" s="93">
        <f t="shared" si="1"/>
        <v>266484841</v>
      </c>
      <c r="K61" s="93">
        <f t="shared" si="1"/>
        <v>266484841</v>
      </c>
    </row>
    <row r="62" spans="1:11" ht="12.75" customHeight="1" x14ac:dyDescent="0.2">
      <c r="A62" s="291" t="s">
        <v>354</v>
      </c>
      <c r="B62" s="291"/>
      <c r="C62" s="291"/>
      <c r="D62" s="291"/>
      <c r="E62" s="291"/>
      <c r="F62" s="291"/>
      <c r="G62" s="8">
        <v>55</v>
      </c>
      <c r="H62" s="93">
        <f>H60-H61</f>
        <v>75254806</v>
      </c>
      <c r="I62" s="93">
        <f t="shared" ref="I62:K62" si="2">I60-I61</f>
        <v>75254806</v>
      </c>
      <c r="J62" s="93">
        <f t="shared" si="2"/>
        <v>83916400</v>
      </c>
      <c r="K62" s="93">
        <f t="shared" si="2"/>
        <v>83916400</v>
      </c>
    </row>
    <row r="63" spans="1:11" ht="12.75" customHeight="1" x14ac:dyDescent="0.2">
      <c r="A63" s="292" t="s">
        <v>355</v>
      </c>
      <c r="B63" s="292"/>
      <c r="C63" s="292"/>
      <c r="D63" s="292"/>
      <c r="E63" s="292"/>
      <c r="F63" s="292"/>
      <c r="G63" s="8">
        <v>56</v>
      </c>
      <c r="H63" s="93">
        <f>+IF((H60-H61)&gt;0,(H60-H61),0)</f>
        <v>75254806</v>
      </c>
      <c r="I63" s="93">
        <f t="shared" ref="I63:K63" si="3">+IF((I60-I61)&gt;0,(I60-I61),0)</f>
        <v>75254806</v>
      </c>
      <c r="J63" s="93">
        <f t="shared" si="3"/>
        <v>83916400</v>
      </c>
      <c r="K63" s="93">
        <f t="shared" si="3"/>
        <v>83916400</v>
      </c>
    </row>
    <row r="64" spans="1:11" ht="12.75" customHeight="1" x14ac:dyDescent="0.2">
      <c r="A64" s="292" t="s">
        <v>356</v>
      </c>
      <c r="B64" s="292"/>
      <c r="C64" s="292"/>
      <c r="D64" s="292"/>
      <c r="E64" s="292"/>
      <c r="F64" s="292"/>
      <c r="G64" s="8">
        <v>57</v>
      </c>
      <c r="H64" s="93">
        <f>+IF((H60-H61)&lt;0,(H60-H61),0)</f>
        <v>0</v>
      </c>
      <c r="I64" s="93">
        <f t="shared" ref="I64:K64" si="4">+IF((I60-I61)&lt;0,(I60-I61),0)</f>
        <v>0</v>
      </c>
      <c r="J64" s="93">
        <f t="shared" si="4"/>
        <v>0</v>
      </c>
      <c r="K64" s="93">
        <f t="shared" si="4"/>
        <v>0</v>
      </c>
    </row>
    <row r="65" spans="1:11" ht="12.75" customHeight="1" x14ac:dyDescent="0.2">
      <c r="A65" s="293" t="s">
        <v>111</v>
      </c>
      <c r="B65" s="293"/>
      <c r="C65" s="293"/>
      <c r="D65" s="293"/>
      <c r="E65" s="293"/>
      <c r="F65" s="293"/>
      <c r="G65" s="7">
        <v>58</v>
      </c>
      <c r="H65" s="94">
        <v>10172344</v>
      </c>
      <c r="I65" s="94">
        <v>10172344</v>
      </c>
      <c r="J65" s="94">
        <v>11248742</v>
      </c>
      <c r="K65" s="94">
        <v>11248742</v>
      </c>
    </row>
    <row r="66" spans="1:11" ht="12.75" customHeight="1" x14ac:dyDescent="0.2">
      <c r="A66" s="291" t="s">
        <v>357</v>
      </c>
      <c r="B66" s="291"/>
      <c r="C66" s="291"/>
      <c r="D66" s="291"/>
      <c r="E66" s="291"/>
      <c r="F66" s="291"/>
      <c r="G66" s="8">
        <v>59</v>
      </c>
      <c r="H66" s="93">
        <f>H62-H65</f>
        <v>65082462</v>
      </c>
      <c r="I66" s="93">
        <f t="shared" ref="I66:K66" si="5">I62-I65</f>
        <v>65082462</v>
      </c>
      <c r="J66" s="93">
        <f t="shared" si="5"/>
        <v>72667658</v>
      </c>
      <c r="K66" s="93">
        <f t="shared" si="5"/>
        <v>72667658</v>
      </c>
    </row>
    <row r="67" spans="1:11" ht="12.75" customHeight="1" x14ac:dyDescent="0.2">
      <c r="A67" s="292" t="s">
        <v>358</v>
      </c>
      <c r="B67" s="292"/>
      <c r="C67" s="292"/>
      <c r="D67" s="292"/>
      <c r="E67" s="292"/>
      <c r="F67" s="292"/>
      <c r="G67" s="8">
        <v>60</v>
      </c>
      <c r="H67" s="93">
        <f>+IF((H62-H65)&gt;0,(H62-H65),0)</f>
        <v>65082462</v>
      </c>
      <c r="I67" s="93">
        <f t="shared" ref="I67:K67" si="6">+IF((I62-I65)&gt;0,(I62-I65),0)</f>
        <v>65082462</v>
      </c>
      <c r="J67" s="93">
        <f t="shared" si="6"/>
        <v>72667658</v>
      </c>
      <c r="K67" s="93">
        <f t="shared" si="6"/>
        <v>72667658</v>
      </c>
    </row>
    <row r="68" spans="1:11" ht="12.75" customHeight="1" x14ac:dyDescent="0.2">
      <c r="A68" s="292" t="s">
        <v>359</v>
      </c>
      <c r="B68" s="292"/>
      <c r="C68" s="292"/>
      <c r="D68" s="292"/>
      <c r="E68" s="292"/>
      <c r="F68" s="292"/>
      <c r="G68" s="8">
        <v>61</v>
      </c>
      <c r="H68" s="93">
        <f>+IF((H62-H65)&lt;0,(H62-H65),0)</f>
        <v>0</v>
      </c>
      <c r="I68" s="93">
        <f t="shared" ref="I68:K68" si="7">+IF((I62-I65)&lt;0,(I62-I65),0)</f>
        <v>0</v>
      </c>
      <c r="J68" s="93">
        <f t="shared" si="7"/>
        <v>0</v>
      </c>
      <c r="K68" s="93">
        <f t="shared" si="7"/>
        <v>0</v>
      </c>
    </row>
    <row r="69" spans="1:11" x14ac:dyDescent="0.2">
      <c r="A69" s="285" t="s">
        <v>151</v>
      </c>
      <c r="B69" s="285"/>
      <c r="C69" s="285"/>
      <c r="D69" s="285"/>
      <c r="E69" s="285"/>
      <c r="F69" s="285"/>
      <c r="G69" s="286"/>
      <c r="H69" s="286"/>
      <c r="I69" s="286"/>
      <c r="J69" s="287"/>
      <c r="K69" s="287"/>
    </row>
    <row r="70" spans="1:11" ht="22.15" customHeight="1" x14ac:dyDescent="0.2">
      <c r="A70" s="291" t="s">
        <v>360</v>
      </c>
      <c r="B70" s="291"/>
      <c r="C70" s="291"/>
      <c r="D70" s="291"/>
      <c r="E70" s="291"/>
      <c r="F70" s="291"/>
      <c r="G70" s="8">
        <v>62</v>
      </c>
      <c r="H70" s="93">
        <f>H71-H72</f>
        <v>0</v>
      </c>
      <c r="I70" s="93">
        <f>I71-I72</f>
        <v>0</v>
      </c>
      <c r="J70" s="93">
        <f>J71-J72</f>
        <v>0</v>
      </c>
      <c r="K70" s="93">
        <f>K71-K72</f>
        <v>0</v>
      </c>
    </row>
    <row r="71" spans="1:11" ht="12.75" customHeight="1" x14ac:dyDescent="0.2">
      <c r="A71" s="284" t="s">
        <v>152</v>
      </c>
      <c r="B71" s="284"/>
      <c r="C71" s="284"/>
      <c r="D71" s="284"/>
      <c r="E71" s="284"/>
      <c r="F71" s="284"/>
      <c r="G71" s="7">
        <v>63</v>
      </c>
      <c r="H71" s="94">
        <v>0</v>
      </c>
      <c r="I71" s="94">
        <v>0</v>
      </c>
      <c r="J71" s="94">
        <v>0</v>
      </c>
      <c r="K71" s="94">
        <v>0</v>
      </c>
    </row>
    <row r="72" spans="1:11" ht="12.75" customHeight="1" x14ac:dyDescent="0.2">
      <c r="A72" s="284" t="s">
        <v>153</v>
      </c>
      <c r="B72" s="284"/>
      <c r="C72" s="284"/>
      <c r="D72" s="284"/>
      <c r="E72" s="284"/>
      <c r="F72" s="284"/>
      <c r="G72" s="7">
        <v>64</v>
      </c>
      <c r="H72" s="94">
        <v>0</v>
      </c>
      <c r="I72" s="94">
        <v>0</v>
      </c>
      <c r="J72" s="94">
        <v>0</v>
      </c>
      <c r="K72" s="94">
        <v>0</v>
      </c>
    </row>
    <row r="73" spans="1:11" ht="12.75" customHeight="1" x14ac:dyDescent="0.2">
      <c r="A73" s="293" t="s">
        <v>154</v>
      </c>
      <c r="B73" s="293"/>
      <c r="C73" s="293"/>
      <c r="D73" s="293"/>
      <c r="E73" s="293"/>
      <c r="F73" s="293"/>
      <c r="G73" s="7">
        <v>65</v>
      </c>
      <c r="H73" s="94">
        <v>0</v>
      </c>
      <c r="I73" s="94">
        <v>0</v>
      </c>
      <c r="J73" s="94">
        <v>0</v>
      </c>
      <c r="K73" s="94">
        <v>0</v>
      </c>
    </row>
    <row r="74" spans="1:11" ht="12.75" customHeight="1" x14ac:dyDescent="0.2">
      <c r="A74" s="292" t="s">
        <v>361</v>
      </c>
      <c r="B74" s="292"/>
      <c r="C74" s="292"/>
      <c r="D74" s="292"/>
      <c r="E74" s="292"/>
      <c r="F74" s="292"/>
      <c r="G74" s="8">
        <v>66</v>
      </c>
      <c r="H74" s="95">
        <v>0</v>
      </c>
      <c r="I74" s="95">
        <v>0</v>
      </c>
      <c r="J74" s="95">
        <v>0</v>
      </c>
      <c r="K74" s="95">
        <v>0</v>
      </c>
    </row>
    <row r="75" spans="1:11" ht="12.75" customHeight="1" x14ac:dyDescent="0.2">
      <c r="A75" s="292" t="s">
        <v>362</v>
      </c>
      <c r="B75" s="292"/>
      <c r="C75" s="292"/>
      <c r="D75" s="292"/>
      <c r="E75" s="292"/>
      <c r="F75" s="292"/>
      <c r="G75" s="8">
        <v>67</v>
      </c>
      <c r="H75" s="95">
        <v>0</v>
      </c>
      <c r="I75" s="95">
        <v>0</v>
      </c>
      <c r="J75" s="95">
        <v>0</v>
      </c>
      <c r="K75" s="95">
        <v>0</v>
      </c>
    </row>
    <row r="76" spans="1:11" x14ac:dyDescent="0.2">
      <c r="A76" s="285" t="s">
        <v>155</v>
      </c>
      <c r="B76" s="285"/>
      <c r="C76" s="285"/>
      <c r="D76" s="285"/>
      <c r="E76" s="285"/>
      <c r="F76" s="285"/>
      <c r="G76" s="286"/>
      <c r="H76" s="286"/>
      <c r="I76" s="286"/>
      <c r="J76" s="287"/>
      <c r="K76" s="287"/>
    </row>
    <row r="77" spans="1:11" ht="12.75" customHeight="1" x14ac:dyDescent="0.2">
      <c r="A77" s="291" t="s">
        <v>363</v>
      </c>
      <c r="B77" s="291"/>
      <c r="C77" s="291"/>
      <c r="D77" s="291"/>
      <c r="E77" s="291"/>
      <c r="F77" s="291"/>
      <c r="G77" s="8">
        <v>68</v>
      </c>
      <c r="H77" s="95">
        <v>0</v>
      </c>
      <c r="I77" s="95">
        <v>0</v>
      </c>
      <c r="J77" s="95">
        <v>0</v>
      </c>
      <c r="K77" s="95">
        <v>0</v>
      </c>
    </row>
    <row r="78" spans="1:11" ht="12.75" customHeight="1" x14ac:dyDescent="0.2">
      <c r="A78" s="290" t="s">
        <v>364</v>
      </c>
      <c r="B78" s="290"/>
      <c r="C78" s="290"/>
      <c r="D78" s="290"/>
      <c r="E78" s="290"/>
      <c r="F78" s="290"/>
      <c r="G78" s="20">
        <v>69</v>
      </c>
      <c r="H78" s="96">
        <v>0</v>
      </c>
      <c r="I78" s="96">
        <v>0</v>
      </c>
      <c r="J78" s="96">
        <v>0</v>
      </c>
      <c r="K78" s="96">
        <v>0</v>
      </c>
    </row>
    <row r="79" spans="1:11" ht="12.75" customHeight="1" x14ac:dyDescent="0.2">
      <c r="A79" s="290" t="s">
        <v>365</v>
      </c>
      <c r="B79" s="290"/>
      <c r="C79" s="290"/>
      <c r="D79" s="290"/>
      <c r="E79" s="290"/>
      <c r="F79" s="290"/>
      <c r="G79" s="20">
        <v>70</v>
      </c>
      <c r="H79" s="96">
        <v>0</v>
      </c>
      <c r="I79" s="96">
        <v>0</v>
      </c>
      <c r="J79" s="96">
        <v>0</v>
      </c>
      <c r="K79" s="96">
        <v>0</v>
      </c>
    </row>
    <row r="80" spans="1:11" ht="12.75" customHeight="1" x14ac:dyDescent="0.2">
      <c r="A80" s="291" t="s">
        <v>366</v>
      </c>
      <c r="B80" s="291"/>
      <c r="C80" s="291"/>
      <c r="D80" s="291"/>
      <c r="E80" s="291"/>
      <c r="F80" s="291"/>
      <c r="G80" s="8">
        <v>71</v>
      </c>
      <c r="H80" s="95">
        <v>0</v>
      </c>
      <c r="I80" s="95">
        <v>0</v>
      </c>
      <c r="J80" s="95">
        <v>0</v>
      </c>
      <c r="K80" s="95">
        <v>0</v>
      </c>
    </row>
    <row r="81" spans="1:11" ht="12.75" customHeight="1" x14ac:dyDescent="0.2">
      <c r="A81" s="291" t="s">
        <v>367</v>
      </c>
      <c r="B81" s="291"/>
      <c r="C81" s="291"/>
      <c r="D81" s="291"/>
      <c r="E81" s="291"/>
      <c r="F81" s="291"/>
      <c r="G81" s="8">
        <v>72</v>
      </c>
      <c r="H81" s="95">
        <v>0</v>
      </c>
      <c r="I81" s="95">
        <v>0</v>
      </c>
      <c r="J81" s="95">
        <v>0</v>
      </c>
      <c r="K81" s="95">
        <v>0</v>
      </c>
    </row>
    <row r="82" spans="1:11" ht="12.75" customHeight="1" x14ac:dyDescent="0.2">
      <c r="A82" s="292" t="s">
        <v>368</v>
      </c>
      <c r="B82" s="292"/>
      <c r="C82" s="292"/>
      <c r="D82" s="292"/>
      <c r="E82" s="292"/>
      <c r="F82" s="292"/>
      <c r="G82" s="8">
        <v>73</v>
      </c>
      <c r="H82" s="95">
        <v>0</v>
      </c>
      <c r="I82" s="95">
        <v>0</v>
      </c>
      <c r="J82" s="95">
        <v>0</v>
      </c>
      <c r="K82" s="95">
        <v>0</v>
      </c>
    </row>
    <row r="83" spans="1:11" ht="12.75" customHeight="1" x14ac:dyDescent="0.2">
      <c r="A83" s="292" t="s">
        <v>369</v>
      </c>
      <c r="B83" s="292"/>
      <c r="C83" s="292"/>
      <c r="D83" s="292"/>
      <c r="E83" s="292"/>
      <c r="F83" s="292"/>
      <c r="G83" s="8">
        <v>74</v>
      </c>
      <c r="H83" s="95">
        <v>0</v>
      </c>
      <c r="I83" s="95">
        <v>0</v>
      </c>
      <c r="J83" s="95">
        <v>0</v>
      </c>
      <c r="K83" s="95">
        <v>0</v>
      </c>
    </row>
    <row r="84" spans="1:11" x14ac:dyDescent="0.2">
      <c r="A84" s="285" t="s">
        <v>112</v>
      </c>
      <c r="B84" s="285"/>
      <c r="C84" s="285"/>
      <c r="D84" s="285"/>
      <c r="E84" s="285"/>
      <c r="F84" s="285"/>
      <c r="G84" s="286"/>
      <c r="H84" s="286"/>
      <c r="I84" s="286"/>
      <c r="J84" s="287"/>
      <c r="K84" s="287"/>
    </row>
    <row r="85" spans="1:11" ht="12.75" customHeight="1" x14ac:dyDescent="0.2">
      <c r="A85" s="280" t="s">
        <v>370</v>
      </c>
      <c r="B85" s="280"/>
      <c r="C85" s="280"/>
      <c r="D85" s="280"/>
      <c r="E85" s="280"/>
      <c r="F85" s="280"/>
      <c r="G85" s="8">
        <v>75</v>
      </c>
      <c r="H85" s="97">
        <f>H86+H87</f>
        <v>65082462</v>
      </c>
      <c r="I85" s="97">
        <f>I86+I87</f>
        <v>65082462</v>
      </c>
      <c r="J85" s="97">
        <f>J86+J87</f>
        <v>72667658</v>
      </c>
      <c r="K85" s="97">
        <f>K86+K87</f>
        <v>72667658</v>
      </c>
    </row>
    <row r="86" spans="1:11" ht="12.75" customHeight="1" x14ac:dyDescent="0.2">
      <c r="A86" s="281" t="s">
        <v>156</v>
      </c>
      <c r="B86" s="281"/>
      <c r="C86" s="281"/>
      <c r="D86" s="281"/>
      <c r="E86" s="281"/>
      <c r="F86" s="281"/>
      <c r="G86" s="7">
        <v>76</v>
      </c>
      <c r="H86" s="98">
        <v>43926481</v>
      </c>
      <c r="I86" s="98">
        <v>43926481</v>
      </c>
      <c r="J86" s="98">
        <v>48816216</v>
      </c>
      <c r="K86" s="98">
        <v>48816216</v>
      </c>
    </row>
    <row r="87" spans="1:11" ht="12.75" customHeight="1" x14ac:dyDescent="0.2">
      <c r="A87" s="281" t="s">
        <v>157</v>
      </c>
      <c r="B87" s="281"/>
      <c r="C87" s="281"/>
      <c r="D87" s="281"/>
      <c r="E87" s="281"/>
      <c r="F87" s="281"/>
      <c r="G87" s="7">
        <v>77</v>
      </c>
      <c r="H87" s="98">
        <v>21155981</v>
      </c>
      <c r="I87" s="98">
        <v>21155981</v>
      </c>
      <c r="J87" s="98">
        <v>23851442</v>
      </c>
      <c r="K87" s="98">
        <v>23851442</v>
      </c>
    </row>
    <row r="88" spans="1:11" x14ac:dyDescent="0.2">
      <c r="A88" s="288" t="s">
        <v>114</v>
      </c>
      <c r="B88" s="288"/>
      <c r="C88" s="288"/>
      <c r="D88" s="288"/>
      <c r="E88" s="288"/>
      <c r="F88" s="288"/>
      <c r="G88" s="289"/>
      <c r="H88" s="289"/>
      <c r="I88" s="289"/>
      <c r="J88" s="287"/>
      <c r="K88" s="287"/>
    </row>
    <row r="89" spans="1:11" ht="12.75" customHeight="1" x14ac:dyDescent="0.2">
      <c r="A89" s="261" t="s">
        <v>158</v>
      </c>
      <c r="B89" s="261"/>
      <c r="C89" s="261"/>
      <c r="D89" s="261"/>
      <c r="E89" s="261"/>
      <c r="F89" s="261"/>
      <c r="G89" s="7">
        <v>78</v>
      </c>
      <c r="H89" s="98">
        <v>65082462</v>
      </c>
      <c r="I89" s="98">
        <v>65082462</v>
      </c>
      <c r="J89" s="98">
        <v>72667658</v>
      </c>
      <c r="K89" s="98">
        <v>72667658</v>
      </c>
    </row>
    <row r="90" spans="1:11" ht="24" customHeight="1" x14ac:dyDescent="0.2">
      <c r="A90" s="262" t="s">
        <v>417</v>
      </c>
      <c r="B90" s="262"/>
      <c r="C90" s="262"/>
      <c r="D90" s="262"/>
      <c r="E90" s="262"/>
      <c r="F90" s="262"/>
      <c r="G90" s="8">
        <v>79</v>
      </c>
      <c r="H90" s="99">
        <f>H91+H98</f>
        <v>587845</v>
      </c>
      <c r="I90" s="99">
        <f>I91+I98</f>
        <v>587845</v>
      </c>
      <c r="J90" s="99">
        <f t="shared" ref="J90:K90" si="8">J91+J98</f>
        <v>-484332</v>
      </c>
      <c r="K90" s="99">
        <f t="shared" si="8"/>
        <v>-484332</v>
      </c>
    </row>
    <row r="91" spans="1:11" ht="24" customHeight="1" x14ac:dyDescent="0.2">
      <c r="A91" s="282" t="s">
        <v>422</v>
      </c>
      <c r="B91" s="282"/>
      <c r="C91" s="282"/>
      <c r="D91" s="282"/>
      <c r="E91" s="282"/>
      <c r="F91" s="282"/>
      <c r="G91" s="8">
        <v>80</v>
      </c>
      <c r="H91" s="99">
        <f>SUM(H92:H96)</f>
        <v>0</v>
      </c>
      <c r="I91" s="99">
        <f>SUM(I92:I96)</f>
        <v>0</v>
      </c>
      <c r="J91" s="99">
        <f>SUM(J92:J96)</f>
        <v>0</v>
      </c>
      <c r="K91" s="99">
        <f>SUM(K92:K96)</f>
        <v>0</v>
      </c>
    </row>
    <row r="92" spans="1:11" ht="25.5" customHeight="1" x14ac:dyDescent="0.2">
      <c r="A92" s="284" t="s">
        <v>371</v>
      </c>
      <c r="B92" s="284"/>
      <c r="C92" s="284"/>
      <c r="D92" s="284"/>
      <c r="E92" s="284"/>
      <c r="F92" s="284"/>
      <c r="G92" s="7">
        <v>81</v>
      </c>
      <c r="H92" s="98">
        <v>0</v>
      </c>
      <c r="I92" s="98">
        <v>0</v>
      </c>
      <c r="J92" s="98">
        <v>0</v>
      </c>
      <c r="K92" s="98">
        <v>0</v>
      </c>
    </row>
    <row r="93" spans="1:11" ht="38.25" customHeight="1" x14ac:dyDescent="0.2">
      <c r="A93" s="284" t="s">
        <v>372</v>
      </c>
      <c r="B93" s="284"/>
      <c r="C93" s="284"/>
      <c r="D93" s="284"/>
      <c r="E93" s="284"/>
      <c r="F93" s="284"/>
      <c r="G93" s="7">
        <v>82</v>
      </c>
      <c r="H93" s="98">
        <v>0</v>
      </c>
      <c r="I93" s="98">
        <v>0</v>
      </c>
      <c r="J93" s="98">
        <v>0</v>
      </c>
      <c r="K93" s="98">
        <v>0</v>
      </c>
    </row>
    <row r="94" spans="1:11" ht="38.25" customHeight="1" x14ac:dyDescent="0.2">
      <c r="A94" s="284" t="s">
        <v>373</v>
      </c>
      <c r="B94" s="284"/>
      <c r="C94" s="284"/>
      <c r="D94" s="284"/>
      <c r="E94" s="284"/>
      <c r="F94" s="284"/>
      <c r="G94" s="7">
        <v>83</v>
      </c>
      <c r="H94" s="98">
        <v>0</v>
      </c>
      <c r="I94" s="98">
        <v>0</v>
      </c>
      <c r="J94" s="98">
        <v>0</v>
      </c>
      <c r="K94" s="98">
        <v>0</v>
      </c>
    </row>
    <row r="95" spans="1:11" x14ac:dyDescent="0.2">
      <c r="A95" s="284" t="s">
        <v>374</v>
      </c>
      <c r="B95" s="284"/>
      <c r="C95" s="284"/>
      <c r="D95" s="284"/>
      <c r="E95" s="284"/>
      <c r="F95" s="284"/>
      <c r="G95" s="7">
        <v>84</v>
      </c>
      <c r="H95" s="98">
        <v>0</v>
      </c>
      <c r="I95" s="98">
        <v>0</v>
      </c>
      <c r="J95" s="98">
        <v>0</v>
      </c>
      <c r="K95" s="98">
        <v>0</v>
      </c>
    </row>
    <row r="96" spans="1:11" x14ac:dyDescent="0.2">
      <c r="A96" s="284" t="s">
        <v>375</v>
      </c>
      <c r="B96" s="284"/>
      <c r="C96" s="284"/>
      <c r="D96" s="284"/>
      <c r="E96" s="284"/>
      <c r="F96" s="284"/>
      <c r="G96" s="7">
        <v>85</v>
      </c>
      <c r="H96" s="98">
        <v>0</v>
      </c>
      <c r="I96" s="98">
        <v>0</v>
      </c>
      <c r="J96" s="98">
        <v>0</v>
      </c>
      <c r="K96" s="98">
        <v>0</v>
      </c>
    </row>
    <row r="97" spans="1:11" ht="26.25" customHeight="1" x14ac:dyDescent="0.2">
      <c r="A97" s="284" t="s">
        <v>376</v>
      </c>
      <c r="B97" s="284"/>
      <c r="C97" s="284"/>
      <c r="D97" s="284"/>
      <c r="E97" s="284"/>
      <c r="F97" s="284"/>
      <c r="G97" s="7">
        <v>86</v>
      </c>
      <c r="H97" s="98">
        <v>0</v>
      </c>
      <c r="I97" s="98">
        <v>0</v>
      </c>
      <c r="J97" s="98">
        <v>0</v>
      </c>
      <c r="K97" s="98">
        <v>0</v>
      </c>
    </row>
    <row r="98" spans="1:11" ht="25.5" customHeight="1" x14ac:dyDescent="0.2">
      <c r="A98" s="282" t="s">
        <v>446</v>
      </c>
      <c r="B98" s="282"/>
      <c r="C98" s="282"/>
      <c r="D98" s="282"/>
      <c r="E98" s="282"/>
      <c r="F98" s="282"/>
      <c r="G98" s="8">
        <v>87</v>
      </c>
      <c r="H98" s="99">
        <f>SUM(H99:H107)</f>
        <v>587845</v>
      </c>
      <c r="I98" s="99">
        <f>SUM(I99:I107)</f>
        <v>587845</v>
      </c>
      <c r="J98" s="99">
        <f>SUM(J99:J107)</f>
        <v>-484332</v>
      </c>
      <c r="K98" s="99">
        <f>SUM(K99:K107)</f>
        <v>-484332</v>
      </c>
    </row>
    <row r="99" spans="1:11" x14ac:dyDescent="0.2">
      <c r="A99" s="283" t="s">
        <v>159</v>
      </c>
      <c r="B99" s="283"/>
      <c r="C99" s="283"/>
      <c r="D99" s="283"/>
      <c r="E99" s="283"/>
      <c r="F99" s="283"/>
      <c r="G99" s="7">
        <v>88</v>
      </c>
      <c r="H99" s="98">
        <v>587845</v>
      </c>
      <c r="I99" s="98">
        <v>587845</v>
      </c>
      <c r="J99" s="98">
        <v>-484332</v>
      </c>
      <c r="K99" s="98">
        <v>-484332</v>
      </c>
    </row>
    <row r="100" spans="1:11" x14ac:dyDescent="0.2">
      <c r="A100" s="283" t="s">
        <v>440</v>
      </c>
      <c r="B100" s="283"/>
      <c r="C100" s="283"/>
      <c r="D100" s="283"/>
      <c r="E100" s="283"/>
      <c r="F100" s="283"/>
      <c r="G100" s="7">
        <v>89</v>
      </c>
      <c r="H100" s="98">
        <v>0</v>
      </c>
      <c r="I100" s="98">
        <v>0</v>
      </c>
      <c r="J100" s="98">
        <v>0</v>
      </c>
      <c r="K100" s="98">
        <v>0</v>
      </c>
    </row>
    <row r="101" spans="1:11" ht="36" customHeight="1" x14ac:dyDescent="0.2">
      <c r="A101" s="284" t="s">
        <v>441</v>
      </c>
      <c r="B101" s="284"/>
      <c r="C101" s="284"/>
      <c r="D101" s="284"/>
      <c r="E101" s="284"/>
      <c r="F101" s="284"/>
      <c r="G101" s="7">
        <v>90</v>
      </c>
      <c r="H101" s="98">
        <v>0</v>
      </c>
      <c r="I101" s="98">
        <v>0</v>
      </c>
      <c r="J101" s="98">
        <v>0</v>
      </c>
      <c r="K101" s="98">
        <v>0</v>
      </c>
    </row>
    <row r="102" spans="1:11" ht="22.15" customHeight="1" x14ac:dyDescent="0.2">
      <c r="A102" s="283" t="s">
        <v>160</v>
      </c>
      <c r="B102" s="283"/>
      <c r="C102" s="283"/>
      <c r="D102" s="283"/>
      <c r="E102" s="283"/>
      <c r="F102" s="283"/>
      <c r="G102" s="7">
        <v>91</v>
      </c>
      <c r="H102" s="98">
        <v>0</v>
      </c>
      <c r="I102" s="98">
        <v>0</v>
      </c>
      <c r="J102" s="98">
        <v>0</v>
      </c>
      <c r="K102" s="98">
        <v>0</v>
      </c>
    </row>
    <row r="103" spans="1:11" ht="22.15" customHeight="1" x14ac:dyDescent="0.2">
      <c r="A103" s="283" t="s">
        <v>161</v>
      </c>
      <c r="B103" s="283"/>
      <c r="C103" s="283"/>
      <c r="D103" s="283"/>
      <c r="E103" s="283"/>
      <c r="F103" s="283"/>
      <c r="G103" s="7">
        <v>92</v>
      </c>
      <c r="H103" s="98">
        <v>0</v>
      </c>
      <c r="I103" s="98">
        <v>0</v>
      </c>
      <c r="J103" s="98">
        <v>0</v>
      </c>
      <c r="K103" s="98">
        <v>0</v>
      </c>
    </row>
    <row r="104" spans="1:11" ht="22.15" customHeight="1" x14ac:dyDescent="0.2">
      <c r="A104" s="283" t="s">
        <v>162</v>
      </c>
      <c r="B104" s="283"/>
      <c r="C104" s="283"/>
      <c r="D104" s="283"/>
      <c r="E104" s="283"/>
      <c r="F104" s="283"/>
      <c r="G104" s="7">
        <v>93</v>
      </c>
      <c r="H104" s="98">
        <v>0</v>
      </c>
      <c r="I104" s="98">
        <v>0</v>
      </c>
      <c r="J104" s="98">
        <v>0</v>
      </c>
      <c r="K104" s="98">
        <v>0</v>
      </c>
    </row>
    <row r="105" spans="1:11" ht="12.75" customHeight="1" x14ac:dyDescent="0.2">
      <c r="A105" s="284" t="s">
        <v>442</v>
      </c>
      <c r="B105" s="284"/>
      <c r="C105" s="284"/>
      <c r="D105" s="284"/>
      <c r="E105" s="284"/>
      <c r="F105" s="284"/>
      <c r="G105" s="7">
        <v>94</v>
      </c>
      <c r="H105" s="98">
        <v>0</v>
      </c>
      <c r="I105" s="98">
        <v>0</v>
      </c>
      <c r="J105" s="98">
        <v>0</v>
      </c>
      <c r="K105" s="98">
        <v>0</v>
      </c>
    </row>
    <row r="106" spans="1:11" ht="26.25" customHeight="1" x14ac:dyDescent="0.2">
      <c r="A106" s="284" t="s">
        <v>443</v>
      </c>
      <c r="B106" s="284"/>
      <c r="C106" s="284"/>
      <c r="D106" s="284"/>
      <c r="E106" s="284"/>
      <c r="F106" s="284"/>
      <c r="G106" s="7">
        <v>95</v>
      </c>
      <c r="H106" s="98">
        <v>0</v>
      </c>
      <c r="I106" s="98">
        <v>0</v>
      </c>
      <c r="J106" s="98">
        <v>0</v>
      </c>
      <c r="K106" s="98">
        <v>0</v>
      </c>
    </row>
    <row r="107" spans="1:11" x14ac:dyDescent="0.2">
      <c r="A107" s="284" t="s">
        <v>444</v>
      </c>
      <c r="B107" s="284"/>
      <c r="C107" s="284"/>
      <c r="D107" s="284"/>
      <c r="E107" s="284"/>
      <c r="F107" s="284"/>
      <c r="G107" s="7">
        <v>96</v>
      </c>
      <c r="H107" s="98">
        <v>0</v>
      </c>
      <c r="I107" s="98">
        <v>0</v>
      </c>
      <c r="J107" s="98">
        <v>0</v>
      </c>
      <c r="K107" s="98">
        <v>0</v>
      </c>
    </row>
    <row r="108" spans="1:11" ht="24.75" customHeight="1" x14ac:dyDescent="0.2">
      <c r="A108" s="284" t="s">
        <v>445</v>
      </c>
      <c r="B108" s="284"/>
      <c r="C108" s="284"/>
      <c r="D108" s="284"/>
      <c r="E108" s="284"/>
      <c r="F108" s="284"/>
      <c r="G108" s="7">
        <v>97</v>
      </c>
      <c r="H108" s="98">
        <v>0</v>
      </c>
      <c r="I108" s="98">
        <v>0</v>
      </c>
      <c r="J108" s="98">
        <v>0</v>
      </c>
      <c r="K108" s="98">
        <v>0</v>
      </c>
    </row>
    <row r="109" spans="1:11" ht="22.9" customHeight="1" x14ac:dyDescent="0.2">
      <c r="A109" s="262" t="s">
        <v>447</v>
      </c>
      <c r="B109" s="262"/>
      <c r="C109" s="262"/>
      <c r="D109" s="262"/>
      <c r="E109" s="262"/>
      <c r="F109" s="262"/>
      <c r="G109" s="8">
        <v>98</v>
      </c>
      <c r="H109" s="99">
        <f>H91+H98-H108-H97</f>
        <v>587845</v>
      </c>
      <c r="I109" s="99">
        <f>I91+I98-I108-I97</f>
        <v>587845</v>
      </c>
      <c r="J109" s="99">
        <f>J91+J98-J108-J97</f>
        <v>-484332</v>
      </c>
      <c r="K109" s="99">
        <f>K91+K98-K108-K97</f>
        <v>-484332</v>
      </c>
    </row>
    <row r="110" spans="1:11" ht="28.15" customHeight="1" x14ac:dyDescent="0.2">
      <c r="A110" s="262" t="s">
        <v>448</v>
      </c>
      <c r="B110" s="262"/>
      <c r="C110" s="262"/>
      <c r="D110" s="262"/>
      <c r="E110" s="262"/>
      <c r="F110" s="262"/>
      <c r="G110" s="8">
        <v>99</v>
      </c>
      <c r="H110" s="97">
        <f>H89+H109</f>
        <v>65670307</v>
      </c>
      <c r="I110" s="97">
        <f t="shared" ref="I110:K110" si="9">I89+I109</f>
        <v>65670307</v>
      </c>
      <c r="J110" s="97">
        <f t="shared" si="9"/>
        <v>72183326</v>
      </c>
      <c r="K110" s="97">
        <f t="shared" si="9"/>
        <v>72183326</v>
      </c>
    </row>
    <row r="111" spans="1:11" x14ac:dyDescent="0.2">
      <c r="A111" s="285" t="s">
        <v>163</v>
      </c>
      <c r="B111" s="285"/>
      <c r="C111" s="285"/>
      <c r="D111" s="285"/>
      <c r="E111" s="285"/>
      <c r="F111" s="285"/>
      <c r="G111" s="286"/>
      <c r="H111" s="286"/>
      <c r="I111" s="286"/>
      <c r="J111" s="287"/>
      <c r="K111" s="287"/>
    </row>
    <row r="112" spans="1:11" ht="26.45" customHeight="1" x14ac:dyDescent="0.2">
      <c r="A112" s="280" t="s">
        <v>377</v>
      </c>
      <c r="B112" s="280"/>
      <c r="C112" s="280"/>
      <c r="D112" s="280"/>
      <c r="E112" s="280"/>
      <c r="F112" s="280"/>
      <c r="G112" s="8">
        <v>100</v>
      </c>
      <c r="H112" s="97">
        <f>H113+H114</f>
        <v>65670307</v>
      </c>
      <c r="I112" s="97">
        <f>I113+I114</f>
        <v>65670307</v>
      </c>
      <c r="J112" s="97">
        <f>J113+J114</f>
        <v>72183326</v>
      </c>
      <c r="K112" s="97">
        <f>K113+K114</f>
        <v>72183326</v>
      </c>
    </row>
    <row r="113" spans="1:11" ht="12.75" customHeight="1" x14ac:dyDescent="0.2">
      <c r="A113" s="281" t="s">
        <v>113</v>
      </c>
      <c r="B113" s="281"/>
      <c r="C113" s="281"/>
      <c r="D113" s="281"/>
      <c r="E113" s="281"/>
      <c r="F113" s="281"/>
      <c r="G113" s="7">
        <v>101</v>
      </c>
      <c r="H113" s="98">
        <v>44236479</v>
      </c>
      <c r="I113" s="98">
        <v>44236479</v>
      </c>
      <c r="J113" s="98">
        <v>48560806</v>
      </c>
      <c r="K113" s="98">
        <v>48560806</v>
      </c>
    </row>
    <row r="114" spans="1:11" ht="12.75" customHeight="1" x14ac:dyDescent="0.2">
      <c r="A114" s="281" t="s">
        <v>164</v>
      </c>
      <c r="B114" s="281"/>
      <c r="C114" s="281"/>
      <c r="D114" s="281"/>
      <c r="E114" s="281"/>
      <c r="F114" s="281"/>
      <c r="G114" s="7">
        <v>102</v>
      </c>
      <c r="H114" s="98">
        <v>21433828</v>
      </c>
      <c r="I114" s="98">
        <v>21433828</v>
      </c>
      <c r="J114" s="98">
        <v>23622520</v>
      </c>
      <c r="K114" s="98">
        <v>23622520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P41" sqref="P4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316" t="s">
        <v>165</v>
      </c>
      <c r="B1" s="317"/>
      <c r="C1" s="317"/>
      <c r="D1" s="317"/>
      <c r="E1" s="317"/>
      <c r="F1" s="317"/>
      <c r="G1" s="317"/>
      <c r="H1" s="317"/>
      <c r="I1" s="317"/>
    </row>
    <row r="2" spans="1:9" x14ac:dyDescent="0.2">
      <c r="A2" s="318" t="s">
        <v>487</v>
      </c>
      <c r="B2" s="270"/>
      <c r="C2" s="270"/>
      <c r="D2" s="270"/>
      <c r="E2" s="270"/>
      <c r="F2" s="270"/>
      <c r="G2" s="270"/>
      <c r="H2" s="270"/>
      <c r="I2" s="270"/>
    </row>
    <row r="3" spans="1:9" x14ac:dyDescent="0.2">
      <c r="A3" s="320" t="s">
        <v>438</v>
      </c>
      <c r="B3" s="321"/>
      <c r="C3" s="321"/>
      <c r="D3" s="321"/>
      <c r="E3" s="321"/>
      <c r="F3" s="321"/>
      <c r="G3" s="321"/>
      <c r="H3" s="321"/>
      <c r="I3" s="321"/>
    </row>
    <row r="4" spans="1:9" x14ac:dyDescent="0.2">
      <c r="A4" s="319" t="s">
        <v>488</v>
      </c>
      <c r="B4" s="273"/>
      <c r="C4" s="273"/>
      <c r="D4" s="273"/>
      <c r="E4" s="273"/>
      <c r="F4" s="273"/>
      <c r="G4" s="273"/>
      <c r="H4" s="273"/>
      <c r="I4" s="274"/>
    </row>
    <row r="5" spans="1:9" ht="23.25" x14ac:dyDescent="0.2">
      <c r="A5" s="322" t="s">
        <v>2</v>
      </c>
      <c r="B5" s="278"/>
      <c r="C5" s="278"/>
      <c r="D5" s="278"/>
      <c r="E5" s="278"/>
      <c r="F5" s="278"/>
      <c r="G5" s="28" t="s">
        <v>103</v>
      </c>
      <c r="H5" s="29" t="s">
        <v>299</v>
      </c>
      <c r="I5" s="29" t="s">
        <v>278</v>
      </c>
    </row>
    <row r="6" spans="1:9" x14ac:dyDescent="0.2">
      <c r="A6" s="323">
        <v>1</v>
      </c>
      <c r="B6" s="278"/>
      <c r="C6" s="278"/>
      <c r="D6" s="278"/>
      <c r="E6" s="278"/>
      <c r="F6" s="278"/>
      <c r="G6" s="30">
        <v>2</v>
      </c>
      <c r="H6" s="29" t="s">
        <v>166</v>
      </c>
      <c r="I6" s="29" t="s">
        <v>167</v>
      </c>
    </row>
    <row r="7" spans="1:9" x14ac:dyDescent="0.2">
      <c r="A7" s="313" t="s">
        <v>168</v>
      </c>
      <c r="B7" s="313"/>
      <c r="C7" s="313"/>
      <c r="D7" s="313"/>
      <c r="E7" s="313"/>
      <c r="F7" s="313"/>
      <c r="G7" s="313"/>
      <c r="H7" s="313"/>
      <c r="I7" s="313"/>
    </row>
    <row r="8" spans="1:9" ht="12.75" customHeight="1" x14ac:dyDescent="0.2">
      <c r="A8" s="260" t="s">
        <v>169</v>
      </c>
      <c r="B8" s="260"/>
      <c r="C8" s="260"/>
      <c r="D8" s="260"/>
      <c r="E8" s="260"/>
      <c r="F8" s="260"/>
      <c r="G8" s="31">
        <v>1</v>
      </c>
      <c r="H8" s="100">
        <v>0</v>
      </c>
      <c r="I8" s="100">
        <v>0</v>
      </c>
    </row>
    <row r="9" spans="1:9" ht="12.75" customHeight="1" x14ac:dyDescent="0.2">
      <c r="A9" s="315" t="s">
        <v>170</v>
      </c>
      <c r="B9" s="315"/>
      <c r="C9" s="315"/>
      <c r="D9" s="315"/>
      <c r="E9" s="315"/>
      <c r="F9" s="315"/>
      <c r="G9" s="32">
        <v>2</v>
      </c>
      <c r="H9" s="101">
        <f>H10+H11+H12+H13+H14+H15+H16+H17</f>
        <v>0</v>
      </c>
      <c r="I9" s="101">
        <f>I10+I11+I12+I13+I14+I15+I16+I17</f>
        <v>0</v>
      </c>
    </row>
    <row r="10" spans="1:9" ht="12.75" customHeight="1" x14ac:dyDescent="0.2">
      <c r="A10" s="294" t="s">
        <v>171</v>
      </c>
      <c r="B10" s="294"/>
      <c r="C10" s="294"/>
      <c r="D10" s="294"/>
      <c r="E10" s="294"/>
      <c r="F10" s="294"/>
      <c r="G10" s="31">
        <v>3</v>
      </c>
      <c r="H10" s="100">
        <v>0</v>
      </c>
      <c r="I10" s="100">
        <v>0</v>
      </c>
    </row>
    <row r="11" spans="1:9" ht="22.15" customHeight="1" x14ac:dyDescent="0.2">
      <c r="A11" s="294" t="s">
        <v>172</v>
      </c>
      <c r="B11" s="294"/>
      <c r="C11" s="294"/>
      <c r="D11" s="294"/>
      <c r="E11" s="294"/>
      <c r="F11" s="294"/>
      <c r="G11" s="31">
        <v>4</v>
      </c>
      <c r="H11" s="100">
        <v>0</v>
      </c>
      <c r="I11" s="100">
        <v>0</v>
      </c>
    </row>
    <row r="12" spans="1:9" ht="23.45" customHeight="1" x14ac:dyDescent="0.2">
      <c r="A12" s="294" t="s">
        <v>173</v>
      </c>
      <c r="B12" s="294"/>
      <c r="C12" s="294"/>
      <c r="D12" s="294"/>
      <c r="E12" s="294"/>
      <c r="F12" s="294"/>
      <c r="G12" s="31">
        <v>5</v>
      </c>
      <c r="H12" s="100">
        <v>0</v>
      </c>
      <c r="I12" s="100">
        <v>0</v>
      </c>
    </row>
    <row r="13" spans="1:9" ht="12.75" customHeight="1" x14ac:dyDescent="0.2">
      <c r="A13" s="294" t="s">
        <v>174</v>
      </c>
      <c r="B13" s="294"/>
      <c r="C13" s="294"/>
      <c r="D13" s="294"/>
      <c r="E13" s="294"/>
      <c r="F13" s="294"/>
      <c r="G13" s="31">
        <v>6</v>
      </c>
      <c r="H13" s="100">
        <v>0</v>
      </c>
      <c r="I13" s="100">
        <v>0</v>
      </c>
    </row>
    <row r="14" spans="1:9" ht="12.75" customHeight="1" x14ac:dyDescent="0.2">
      <c r="A14" s="294" t="s">
        <v>175</v>
      </c>
      <c r="B14" s="294"/>
      <c r="C14" s="294"/>
      <c r="D14" s="294"/>
      <c r="E14" s="294"/>
      <c r="F14" s="294"/>
      <c r="G14" s="31">
        <v>7</v>
      </c>
      <c r="H14" s="100">
        <v>0</v>
      </c>
      <c r="I14" s="100">
        <v>0</v>
      </c>
    </row>
    <row r="15" spans="1:9" ht="12.75" customHeight="1" x14ac:dyDescent="0.2">
      <c r="A15" s="294" t="s">
        <v>176</v>
      </c>
      <c r="B15" s="294"/>
      <c r="C15" s="294"/>
      <c r="D15" s="294"/>
      <c r="E15" s="294"/>
      <c r="F15" s="294"/>
      <c r="G15" s="31">
        <v>8</v>
      </c>
      <c r="H15" s="100">
        <v>0</v>
      </c>
      <c r="I15" s="100">
        <v>0</v>
      </c>
    </row>
    <row r="16" spans="1:9" ht="12.75" customHeight="1" x14ac:dyDescent="0.2">
      <c r="A16" s="294" t="s">
        <v>177</v>
      </c>
      <c r="B16" s="294"/>
      <c r="C16" s="294"/>
      <c r="D16" s="294"/>
      <c r="E16" s="294"/>
      <c r="F16" s="294"/>
      <c r="G16" s="31">
        <v>9</v>
      </c>
      <c r="H16" s="100">
        <v>0</v>
      </c>
      <c r="I16" s="100">
        <v>0</v>
      </c>
    </row>
    <row r="17" spans="1:9" ht="25.15" customHeight="1" x14ac:dyDescent="0.2">
      <c r="A17" s="294" t="s">
        <v>178</v>
      </c>
      <c r="B17" s="294"/>
      <c r="C17" s="294"/>
      <c r="D17" s="294"/>
      <c r="E17" s="294"/>
      <c r="F17" s="294"/>
      <c r="G17" s="31">
        <v>10</v>
      </c>
      <c r="H17" s="100">
        <v>0</v>
      </c>
      <c r="I17" s="100">
        <v>0</v>
      </c>
    </row>
    <row r="18" spans="1:9" ht="28.15" customHeight="1" x14ac:dyDescent="0.2">
      <c r="A18" s="311" t="s">
        <v>304</v>
      </c>
      <c r="B18" s="311"/>
      <c r="C18" s="311"/>
      <c r="D18" s="311"/>
      <c r="E18" s="311"/>
      <c r="F18" s="311"/>
      <c r="G18" s="32">
        <v>11</v>
      </c>
      <c r="H18" s="101">
        <f>H8+H9</f>
        <v>0</v>
      </c>
      <c r="I18" s="101">
        <f>I8+I9</f>
        <v>0</v>
      </c>
    </row>
    <row r="19" spans="1:9" ht="12.75" customHeight="1" x14ac:dyDescent="0.2">
      <c r="A19" s="315" t="s">
        <v>179</v>
      </c>
      <c r="B19" s="315"/>
      <c r="C19" s="315"/>
      <c r="D19" s="315"/>
      <c r="E19" s="315"/>
      <c r="F19" s="315"/>
      <c r="G19" s="32">
        <v>12</v>
      </c>
      <c r="H19" s="101">
        <f>H20+H21+H22+H23</f>
        <v>0</v>
      </c>
      <c r="I19" s="101">
        <f>I20+I21+I22+I23</f>
        <v>0</v>
      </c>
    </row>
    <row r="20" spans="1:9" ht="12.75" customHeight="1" x14ac:dyDescent="0.2">
      <c r="A20" s="294" t="s">
        <v>180</v>
      </c>
      <c r="B20" s="294"/>
      <c r="C20" s="294"/>
      <c r="D20" s="294"/>
      <c r="E20" s="294"/>
      <c r="F20" s="294"/>
      <c r="G20" s="31">
        <v>13</v>
      </c>
      <c r="H20" s="100">
        <v>0</v>
      </c>
      <c r="I20" s="100">
        <v>0</v>
      </c>
    </row>
    <row r="21" spans="1:9" ht="12.75" customHeight="1" x14ac:dyDescent="0.2">
      <c r="A21" s="294" t="s">
        <v>181</v>
      </c>
      <c r="B21" s="294"/>
      <c r="C21" s="294"/>
      <c r="D21" s="294"/>
      <c r="E21" s="294"/>
      <c r="F21" s="294"/>
      <c r="G21" s="31">
        <v>14</v>
      </c>
      <c r="H21" s="100">
        <v>0</v>
      </c>
      <c r="I21" s="100">
        <v>0</v>
      </c>
    </row>
    <row r="22" spans="1:9" ht="12.75" customHeight="1" x14ac:dyDescent="0.2">
      <c r="A22" s="294" t="s">
        <v>182</v>
      </c>
      <c r="B22" s="294"/>
      <c r="C22" s="294"/>
      <c r="D22" s="294"/>
      <c r="E22" s="294"/>
      <c r="F22" s="294"/>
      <c r="G22" s="31">
        <v>15</v>
      </c>
      <c r="H22" s="100">
        <v>0</v>
      </c>
      <c r="I22" s="100">
        <v>0</v>
      </c>
    </row>
    <row r="23" spans="1:9" ht="12.75" customHeight="1" x14ac:dyDescent="0.2">
      <c r="A23" s="294" t="s">
        <v>183</v>
      </c>
      <c r="B23" s="294"/>
      <c r="C23" s="294"/>
      <c r="D23" s="294"/>
      <c r="E23" s="294"/>
      <c r="F23" s="294"/>
      <c r="G23" s="31">
        <v>16</v>
      </c>
      <c r="H23" s="100">
        <v>0</v>
      </c>
      <c r="I23" s="100">
        <v>0</v>
      </c>
    </row>
    <row r="24" spans="1:9" ht="12.75" customHeight="1" x14ac:dyDescent="0.2">
      <c r="A24" s="311" t="s">
        <v>184</v>
      </c>
      <c r="B24" s="311"/>
      <c r="C24" s="311"/>
      <c r="D24" s="311"/>
      <c r="E24" s="311"/>
      <c r="F24" s="311"/>
      <c r="G24" s="32">
        <v>17</v>
      </c>
      <c r="H24" s="101">
        <f>H18+H19</f>
        <v>0</v>
      </c>
      <c r="I24" s="101">
        <f>I18+I19</f>
        <v>0</v>
      </c>
    </row>
    <row r="25" spans="1:9" ht="12.75" customHeight="1" x14ac:dyDescent="0.2">
      <c r="A25" s="260" t="s">
        <v>185</v>
      </c>
      <c r="B25" s="260"/>
      <c r="C25" s="260"/>
      <c r="D25" s="260"/>
      <c r="E25" s="260"/>
      <c r="F25" s="260"/>
      <c r="G25" s="31">
        <v>18</v>
      </c>
      <c r="H25" s="100">
        <v>0</v>
      </c>
      <c r="I25" s="100">
        <v>0</v>
      </c>
    </row>
    <row r="26" spans="1:9" ht="12.75" customHeight="1" x14ac:dyDescent="0.2">
      <c r="A26" s="260" t="s">
        <v>186</v>
      </c>
      <c r="B26" s="260"/>
      <c r="C26" s="260"/>
      <c r="D26" s="260"/>
      <c r="E26" s="260"/>
      <c r="F26" s="260"/>
      <c r="G26" s="31">
        <v>19</v>
      </c>
      <c r="H26" s="100">
        <v>0</v>
      </c>
      <c r="I26" s="100">
        <v>0</v>
      </c>
    </row>
    <row r="27" spans="1:9" ht="25.9" customHeight="1" x14ac:dyDescent="0.2">
      <c r="A27" s="312" t="s">
        <v>187</v>
      </c>
      <c r="B27" s="312"/>
      <c r="C27" s="312"/>
      <c r="D27" s="312"/>
      <c r="E27" s="312"/>
      <c r="F27" s="312"/>
      <c r="G27" s="32">
        <v>20</v>
      </c>
      <c r="H27" s="101">
        <f>H24+H25+H26</f>
        <v>0</v>
      </c>
      <c r="I27" s="101">
        <f>I24+I25+I26</f>
        <v>0</v>
      </c>
    </row>
    <row r="28" spans="1:9" x14ac:dyDescent="0.2">
      <c r="A28" s="313" t="s">
        <v>188</v>
      </c>
      <c r="B28" s="313"/>
      <c r="C28" s="313"/>
      <c r="D28" s="313"/>
      <c r="E28" s="313"/>
      <c r="F28" s="313"/>
      <c r="G28" s="313"/>
      <c r="H28" s="313"/>
      <c r="I28" s="313"/>
    </row>
    <row r="29" spans="1:9" ht="30.6" customHeight="1" x14ac:dyDescent="0.2">
      <c r="A29" s="260" t="s">
        <v>189</v>
      </c>
      <c r="B29" s="260"/>
      <c r="C29" s="260"/>
      <c r="D29" s="260"/>
      <c r="E29" s="260"/>
      <c r="F29" s="260"/>
      <c r="G29" s="31">
        <v>21</v>
      </c>
      <c r="H29" s="102">
        <v>0</v>
      </c>
      <c r="I29" s="102">
        <v>0</v>
      </c>
    </row>
    <row r="30" spans="1:9" ht="12.75" customHeight="1" x14ac:dyDescent="0.2">
      <c r="A30" s="260" t="s">
        <v>190</v>
      </c>
      <c r="B30" s="260"/>
      <c r="C30" s="260"/>
      <c r="D30" s="260"/>
      <c r="E30" s="260"/>
      <c r="F30" s="260"/>
      <c r="G30" s="31">
        <v>22</v>
      </c>
      <c r="H30" s="102">
        <v>0</v>
      </c>
      <c r="I30" s="102">
        <v>0</v>
      </c>
    </row>
    <row r="31" spans="1:9" ht="12.75" customHeight="1" x14ac:dyDescent="0.2">
      <c r="A31" s="260" t="s">
        <v>191</v>
      </c>
      <c r="B31" s="260"/>
      <c r="C31" s="260"/>
      <c r="D31" s="260"/>
      <c r="E31" s="260"/>
      <c r="F31" s="260"/>
      <c r="G31" s="31">
        <v>23</v>
      </c>
      <c r="H31" s="102">
        <v>0</v>
      </c>
      <c r="I31" s="102">
        <v>0</v>
      </c>
    </row>
    <row r="32" spans="1:9" ht="12.75" customHeight="1" x14ac:dyDescent="0.2">
      <c r="A32" s="260" t="s">
        <v>192</v>
      </c>
      <c r="B32" s="260"/>
      <c r="C32" s="260"/>
      <c r="D32" s="260"/>
      <c r="E32" s="260"/>
      <c r="F32" s="260"/>
      <c r="G32" s="31">
        <v>24</v>
      </c>
      <c r="H32" s="102">
        <v>0</v>
      </c>
      <c r="I32" s="102">
        <v>0</v>
      </c>
    </row>
    <row r="33" spans="1:9" ht="12.75" customHeight="1" x14ac:dyDescent="0.2">
      <c r="A33" s="260" t="s">
        <v>193</v>
      </c>
      <c r="B33" s="260"/>
      <c r="C33" s="260"/>
      <c r="D33" s="260"/>
      <c r="E33" s="260"/>
      <c r="F33" s="260"/>
      <c r="G33" s="31">
        <v>25</v>
      </c>
      <c r="H33" s="102">
        <v>0</v>
      </c>
      <c r="I33" s="102">
        <v>0</v>
      </c>
    </row>
    <row r="34" spans="1:9" ht="12.75" customHeight="1" x14ac:dyDescent="0.2">
      <c r="A34" s="260" t="s">
        <v>194</v>
      </c>
      <c r="B34" s="260"/>
      <c r="C34" s="260"/>
      <c r="D34" s="260"/>
      <c r="E34" s="260"/>
      <c r="F34" s="260"/>
      <c r="G34" s="31">
        <v>26</v>
      </c>
      <c r="H34" s="102">
        <v>0</v>
      </c>
      <c r="I34" s="102">
        <v>0</v>
      </c>
    </row>
    <row r="35" spans="1:9" ht="26.45" customHeight="1" x14ac:dyDescent="0.2">
      <c r="A35" s="311" t="s">
        <v>195</v>
      </c>
      <c r="B35" s="311"/>
      <c r="C35" s="311"/>
      <c r="D35" s="311"/>
      <c r="E35" s="311"/>
      <c r="F35" s="311"/>
      <c r="G35" s="32">
        <v>27</v>
      </c>
      <c r="H35" s="103">
        <f>H29+H30+H31+H32+H33+H34</f>
        <v>0</v>
      </c>
      <c r="I35" s="103">
        <f>I29+I30+I31+I32+I33+I34</f>
        <v>0</v>
      </c>
    </row>
    <row r="36" spans="1:9" ht="22.9" customHeight="1" x14ac:dyDescent="0.2">
      <c r="A36" s="260" t="s">
        <v>196</v>
      </c>
      <c r="B36" s="260"/>
      <c r="C36" s="260"/>
      <c r="D36" s="260"/>
      <c r="E36" s="260"/>
      <c r="F36" s="260"/>
      <c r="G36" s="31">
        <v>28</v>
      </c>
      <c r="H36" s="102">
        <v>0</v>
      </c>
      <c r="I36" s="102">
        <v>0</v>
      </c>
    </row>
    <row r="37" spans="1:9" ht="12.75" customHeight="1" x14ac:dyDescent="0.2">
      <c r="A37" s="260" t="s">
        <v>197</v>
      </c>
      <c r="B37" s="260"/>
      <c r="C37" s="260"/>
      <c r="D37" s="260"/>
      <c r="E37" s="260"/>
      <c r="F37" s="260"/>
      <c r="G37" s="31">
        <v>29</v>
      </c>
      <c r="H37" s="102">
        <v>0</v>
      </c>
      <c r="I37" s="102">
        <v>0</v>
      </c>
    </row>
    <row r="38" spans="1:9" ht="12.75" customHeight="1" x14ac:dyDescent="0.2">
      <c r="A38" s="260" t="s">
        <v>198</v>
      </c>
      <c r="B38" s="260"/>
      <c r="C38" s="260"/>
      <c r="D38" s="260"/>
      <c r="E38" s="260"/>
      <c r="F38" s="260"/>
      <c r="G38" s="31">
        <v>30</v>
      </c>
      <c r="H38" s="102">
        <v>0</v>
      </c>
      <c r="I38" s="102">
        <v>0</v>
      </c>
    </row>
    <row r="39" spans="1:9" ht="12.75" customHeight="1" x14ac:dyDescent="0.2">
      <c r="A39" s="260" t="s">
        <v>199</v>
      </c>
      <c r="B39" s="260"/>
      <c r="C39" s="260"/>
      <c r="D39" s="260"/>
      <c r="E39" s="260"/>
      <c r="F39" s="260"/>
      <c r="G39" s="31">
        <v>31</v>
      </c>
      <c r="H39" s="102">
        <v>0</v>
      </c>
      <c r="I39" s="102">
        <v>0</v>
      </c>
    </row>
    <row r="40" spans="1:9" ht="12.75" customHeight="1" x14ac:dyDescent="0.2">
      <c r="A40" s="260" t="s">
        <v>200</v>
      </c>
      <c r="B40" s="260"/>
      <c r="C40" s="260"/>
      <c r="D40" s="260"/>
      <c r="E40" s="260"/>
      <c r="F40" s="260"/>
      <c r="G40" s="31">
        <v>32</v>
      </c>
      <c r="H40" s="102">
        <v>0</v>
      </c>
      <c r="I40" s="102">
        <v>0</v>
      </c>
    </row>
    <row r="41" spans="1:9" ht="24" customHeight="1" x14ac:dyDescent="0.2">
      <c r="A41" s="311" t="s">
        <v>201</v>
      </c>
      <c r="B41" s="311"/>
      <c r="C41" s="311"/>
      <c r="D41" s="311"/>
      <c r="E41" s="311"/>
      <c r="F41" s="311"/>
      <c r="G41" s="32">
        <v>33</v>
      </c>
      <c r="H41" s="103">
        <f>H36+H37+H38+H39+H40</f>
        <v>0</v>
      </c>
      <c r="I41" s="103">
        <f>I36+I37+I38+I39+I40</f>
        <v>0</v>
      </c>
    </row>
    <row r="42" spans="1:9" ht="29.45" customHeight="1" x14ac:dyDescent="0.2">
      <c r="A42" s="312" t="s">
        <v>202</v>
      </c>
      <c r="B42" s="312"/>
      <c r="C42" s="312"/>
      <c r="D42" s="312"/>
      <c r="E42" s="312"/>
      <c r="F42" s="312"/>
      <c r="G42" s="32">
        <v>34</v>
      </c>
      <c r="H42" s="103">
        <f>H35+H41</f>
        <v>0</v>
      </c>
      <c r="I42" s="103">
        <f>I35+I41</f>
        <v>0</v>
      </c>
    </row>
    <row r="43" spans="1:9" x14ac:dyDescent="0.2">
      <c r="A43" s="313" t="s">
        <v>203</v>
      </c>
      <c r="B43" s="313"/>
      <c r="C43" s="313"/>
      <c r="D43" s="313"/>
      <c r="E43" s="313"/>
      <c r="F43" s="313"/>
      <c r="G43" s="313"/>
      <c r="H43" s="313"/>
      <c r="I43" s="313"/>
    </row>
    <row r="44" spans="1:9" ht="12.75" customHeight="1" x14ac:dyDescent="0.2">
      <c r="A44" s="260" t="s">
        <v>204</v>
      </c>
      <c r="B44" s="260"/>
      <c r="C44" s="260"/>
      <c r="D44" s="260"/>
      <c r="E44" s="260"/>
      <c r="F44" s="260"/>
      <c r="G44" s="31">
        <v>35</v>
      </c>
      <c r="H44" s="102">
        <v>0</v>
      </c>
      <c r="I44" s="102">
        <v>0</v>
      </c>
    </row>
    <row r="45" spans="1:9" ht="25.15" customHeight="1" x14ac:dyDescent="0.2">
      <c r="A45" s="260" t="s">
        <v>205</v>
      </c>
      <c r="B45" s="260"/>
      <c r="C45" s="260"/>
      <c r="D45" s="260"/>
      <c r="E45" s="260"/>
      <c r="F45" s="260"/>
      <c r="G45" s="31">
        <v>36</v>
      </c>
      <c r="H45" s="102">
        <v>0</v>
      </c>
      <c r="I45" s="102">
        <v>0</v>
      </c>
    </row>
    <row r="46" spans="1:9" ht="12.75" customHeight="1" x14ac:dyDescent="0.2">
      <c r="A46" s="260" t="s">
        <v>206</v>
      </c>
      <c r="B46" s="260"/>
      <c r="C46" s="260"/>
      <c r="D46" s="260"/>
      <c r="E46" s="260"/>
      <c r="F46" s="260"/>
      <c r="G46" s="31">
        <v>37</v>
      </c>
      <c r="H46" s="102">
        <v>0</v>
      </c>
      <c r="I46" s="102">
        <v>0</v>
      </c>
    </row>
    <row r="47" spans="1:9" ht="12.75" customHeight="1" x14ac:dyDescent="0.2">
      <c r="A47" s="260" t="s">
        <v>207</v>
      </c>
      <c r="B47" s="260"/>
      <c r="C47" s="260"/>
      <c r="D47" s="260"/>
      <c r="E47" s="260"/>
      <c r="F47" s="260"/>
      <c r="G47" s="31">
        <v>38</v>
      </c>
      <c r="H47" s="102">
        <v>0</v>
      </c>
      <c r="I47" s="102">
        <v>0</v>
      </c>
    </row>
    <row r="48" spans="1:9" ht="22.15" customHeight="1" x14ac:dyDescent="0.2">
      <c r="A48" s="311" t="s">
        <v>208</v>
      </c>
      <c r="B48" s="311"/>
      <c r="C48" s="311"/>
      <c r="D48" s="311"/>
      <c r="E48" s="311"/>
      <c r="F48" s="311"/>
      <c r="G48" s="32">
        <v>39</v>
      </c>
      <c r="H48" s="103">
        <f>H44+H45+H46+H47</f>
        <v>0</v>
      </c>
      <c r="I48" s="103">
        <f>I44+I45+I46+I47</f>
        <v>0</v>
      </c>
    </row>
    <row r="49" spans="1:9" ht="24.6" customHeight="1" x14ac:dyDescent="0.2">
      <c r="A49" s="260" t="s">
        <v>303</v>
      </c>
      <c r="B49" s="260"/>
      <c r="C49" s="260"/>
      <c r="D49" s="260"/>
      <c r="E49" s="260"/>
      <c r="F49" s="260"/>
      <c r="G49" s="31">
        <v>40</v>
      </c>
      <c r="H49" s="102">
        <v>0</v>
      </c>
      <c r="I49" s="102">
        <v>0</v>
      </c>
    </row>
    <row r="50" spans="1:9" ht="12.75" customHeight="1" x14ac:dyDescent="0.2">
      <c r="A50" s="260" t="s">
        <v>209</v>
      </c>
      <c r="B50" s="260"/>
      <c r="C50" s="260"/>
      <c r="D50" s="260"/>
      <c r="E50" s="260"/>
      <c r="F50" s="260"/>
      <c r="G50" s="31">
        <v>41</v>
      </c>
      <c r="H50" s="102">
        <v>0</v>
      </c>
      <c r="I50" s="102">
        <v>0</v>
      </c>
    </row>
    <row r="51" spans="1:9" ht="12.75" customHeight="1" x14ac:dyDescent="0.2">
      <c r="A51" s="260" t="s">
        <v>210</v>
      </c>
      <c r="B51" s="260"/>
      <c r="C51" s="260"/>
      <c r="D51" s="260"/>
      <c r="E51" s="260"/>
      <c r="F51" s="260"/>
      <c r="G51" s="31">
        <v>42</v>
      </c>
      <c r="H51" s="102">
        <v>0</v>
      </c>
      <c r="I51" s="102">
        <v>0</v>
      </c>
    </row>
    <row r="52" spans="1:9" ht="22.9" customHeight="1" x14ac:dyDescent="0.2">
      <c r="A52" s="260" t="s">
        <v>211</v>
      </c>
      <c r="B52" s="260"/>
      <c r="C52" s="260"/>
      <c r="D52" s="260"/>
      <c r="E52" s="260"/>
      <c r="F52" s="260"/>
      <c r="G52" s="31">
        <v>43</v>
      </c>
      <c r="H52" s="102">
        <v>0</v>
      </c>
      <c r="I52" s="102">
        <v>0</v>
      </c>
    </row>
    <row r="53" spans="1:9" ht="12.75" customHeight="1" x14ac:dyDescent="0.2">
      <c r="A53" s="260" t="s">
        <v>212</v>
      </c>
      <c r="B53" s="260"/>
      <c r="C53" s="260"/>
      <c r="D53" s="260"/>
      <c r="E53" s="260"/>
      <c r="F53" s="260"/>
      <c r="G53" s="31">
        <v>44</v>
      </c>
      <c r="H53" s="102">
        <v>0</v>
      </c>
      <c r="I53" s="102">
        <v>0</v>
      </c>
    </row>
    <row r="54" spans="1:9" ht="30.6" customHeight="1" x14ac:dyDescent="0.2">
      <c r="A54" s="311" t="s">
        <v>213</v>
      </c>
      <c r="B54" s="311"/>
      <c r="C54" s="311"/>
      <c r="D54" s="311"/>
      <c r="E54" s="311"/>
      <c r="F54" s="311"/>
      <c r="G54" s="32">
        <v>45</v>
      </c>
      <c r="H54" s="103">
        <f>H49+H50+H51+H52+H53</f>
        <v>0</v>
      </c>
      <c r="I54" s="103">
        <f>I49+I50+I51+I52+I53</f>
        <v>0</v>
      </c>
    </row>
    <row r="55" spans="1:9" ht="29.45" customHeight="1" x14ac:dyDescent="0.2">
      <c r="A55" s="312" t="s">
        <v>214</v>
      </c>
      <c r="B55" s="312"/>
      <c r="C55" s="312"/>
      <c r="D55" s="312"/>
      <c r="E55" s="312"/>
      <c r="F55" s="312"/>
      <c r="G55" s="32">
        <v>46</v>
      </c>
      <c r="H55" s="103">
        <f>H48+H54</f>
        <v>0</v>
      </c>
      <c r="I55" s="103">
        <f>I48+I54</f>
        <v>0</v>
      </c>
    </row>
    <row r="56" spans="1:9" x14ac:dyDescent="0.2">
      <c r="A56" s="260" t="s">
        <v>215</v>
      </c>
      <c r="B56" s="260"/>
      <c r="C56" s="260"/>
      <c r="D56" s="260"/>
      <c r="E56" s="260"/>
      <c r="F56" s="260"/>
      <c r="G56" s="31">
        <v>47</v>
      </c>
      <c r="H56" s="102">
        <v>0</v>
      </c>
      <c r="I56" s="102">
        <v>0</v>
      </c>
    </row>
    <row r="57" spans="1:9" ht="26.45" customHeight="1" x14ac:dyDescent="0.2">
      <c r="A57" s="312" t="s">
        <v>216</v>
      </c>
      <c r="B57" s="312"/>
      <c r="C57" s="312"/>
      <c r="D57" s="312"/>
      <c r="E57" s="312"/>
      <c r="F57" s="312"/>
      <c r="G57" s="32">
        <v>48</v>
      </c>
      <c r="H57" s="103">
        <f>H27+H42+H55+H56</f>
        <v>0</v>
      </c>
      <c r="I57" s="103">
        <f>I27+I42+I55+I56</f>
        <v>0</v>
      </c>
    </row>
    <row r="58" spans="1:9" x14ac:dyDescent="0.2">
      <c r="A58" s="314" t="s">
        <v>217</v>
      </c>
      <c r="B58" s="314"/>
      <c r="C58" s="314"/>
      <c r="D58" s="314"/>
      <c r="E58" s="314"/>
      <c r="F58" s="314"/>
      <c r="G58" s="31">
        <v>49</v>
      </c>
      <c r="H58" s="102">
        <v>0</v>
      </c>
      <c r="I58" s="102">
        <v>0</v>
      </c>
    </row>
    <row r="59" spans="1:9" ht="31.15" customHeight="1" x14ac:dyDescent="0.2">
      <c r="A59" s="312" t="s">
        <v>218</v>
      </c>
      <c r="B59" s="312"/>
      <c r="C59" s="312"/>
      <c r="D59" s="312"/>
      <c r="E59" s="312"/>
      <c r="F59" s="312"/>
      <c r="G59" s="32">
        <v>50</v>
      </c>
      <c r="H59" s="103">
        <f>H57+H58</f>
        <v>0</v>
      </c>
      <c r="I59" s="103">
        <f>I57+I58</f>
        <v>0</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topLeftCell="A34" zoomScale="110" zoomScaleNormal="100" zoomScaleSheetLayoutView="110" workbookViewId="0">
      <selection activeCell="I46" sqref="I46"/>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16" t="s">
        <v>219</v>
      </c>
      <c r="B1" s="317"/>
      <c r="C1" s="317"/>
      <c r="D1" s="317"/>
      <c r="E1" s="317"/>
      <c r="F1" s="317"/>
      <c r="G1" s="317"/>
      <c r="H1" s="317"/>
      <c r="I1" s="317"/>
    </row>
    <row r="2" spans="1:9" ht="12.75" customHeight="1" x14ac:dyDescent="0.2">
      <c r="A2" s="318" t="s">
        <v>487</v>
      </c>
      <c r="B2" s="270"/>
      <c r="C2" s="270"/>
      <c r="D2" s="270"/>
      <c r="E2" s="270"/>
      <c r="F2" s="270"/>
      <c r="G2" s="270"/>
      <c r="H2" s="270"/>
      <c r="I2" s="270"/>
    </row>
    <row r="3" spans="1:9" x14ac:dyDescent="0.2">
      <c r="A3" s="326" t="s">
        <v>437</v>
      </c>
      <c r="B3" s="327"/>
      <c r="C3" s="327"/>
      <c r="D3" s="327"/>
      <c r="E3" s="327"/>
      <c r="F3" s="327"/>
      <c r="G3" s="327"/>
      <c r="H3" s="327"/>
      <c r="I3" s="327"/>
    </row>
    <row r="4" spans="1:9" x14ac:dyDescent="0.2">
      <c r="A4" s="319" t="s">
        <v>488</v>
      </c>
      <c r="B4" s="273"/>
      <c r="C4" s="273"/>
      <c r="D4" s="273"/>
      <c r="E4" s="273"/>
      <c r="F4" s="273"/>
      <c r="G4" s="273"/>
      <c r="H4" s="273"/>
      <c r="I4" s="274"/>
    </row>
    <row r="5" spans="1:9" ht="23.25" x14ac:dyDescent="0.2">
      <c r="A5" s="322" t="s">
        <v>2</v>
      </c>
      <c r="B5" s="278"/>
      <c r="C5" s="278"/>
      <c r="D5" s="278"/>
      <c r="E5" s="278"/>
      <c r="F5" s="278"/>
      <c r="G5" s="28" t="s">
        <v>103</v>
      </c>
      <c r="H5" s="29" t="s">
        <v>299</v>
      </c>
      <c r="I5" s="29" t="s">
        <v>278</v>
      </c>
    </row>
    <row r="6" spans="1:9" x14ac:dyDescent="0.2">
      <c r="A6" s="323">
        <v>1</v>
      </c>
      <c r="B6" s="278"/>
      <c r="C6" s="278"/>
      <c r="D6" s="278"/>
      <c r="E6" s="278"/>
      <c r="F6" s="278"/>
      <c r="G6" s="104">
        <v>2</v>
      </c>
      <c r="H6" s="29" t="s">
        <v>166</v>
      </c>
      <c r="I6" s="29" t="s">
        <v>167</v>
      </c>
    </row>
    <row r="7" spans="1:9" x14ac:dyDescent="0.2">
      <c r="A7" s="334" t="s">
        <v>168</v>
      </c>
      <c r="B7" s="335"/>
      <c r="C7" s="335"/>
      <c r="D7" s="335"/>
      <c r="E7" s="335"/>
      <c r="F7" s="335"/>
      <c r="G7" s="335"/>
      <c r="H7" s="335"/>
      <c r="I7" s="336"/>
    </row>
    <row r="8" spans="1:9" x14ac:dyDescent="0.2">
      <c r="A8" s="337" t="s">
        <v>220</v>
      </c>
      <c r="B8" s="337"/>
      <c r="C8" s="337"/>
      <c r="D8" s="337"/>
      <c r="E8" s="337"/>
      <c r="F8" s="337"/>
      <c r="G8" s="10">
        <v>1</v>
      </c>
      <c r="H8" s="105">
        <v>325662709</v>
      </c>
      <c r="I8" s="105">
        <v>430980880</v>
      </c>
    </row>
    <row r="9" spans="1:9" x14ac:dyDescent="0.2">
      <c r="A9" s="324" t="s">
        <v>221</v>
      </c>
      <c r="B9" s="324"/>
      <c r="C9" s="324"/>
      <c r="D9" s="324"/>
      <c r="E9" s="324"/>
      <c r="F9" s="324"/>
      <c r="G9" s="11">
        <v>2</v>
      </c>
      <c r="H9" s="106">
        <v>20925</v>
      </c>
      <c r="I9" s="106">
        <v>26947</v>
      </c>
    </row>
    <row r="10" spans="1:9" x14ac:dyDescent="0.2">
      <c r="A10" s="324" t="s">
        <v>222</v>
      </c>
      <c r="B10" s="324"/>
      <c r="C10" s="324"/>
      <c r="D10" s="324"/>
      <c r="E10" s="324"/>
      <c r="F10" s="324"/>
      <c r="G10" s="11">
        <v>3</v>
      </c>
      <c r="H10" s="106">
        <v>174320</v>
      </c>
      <c r="I10" s="106">
        <v>2360519</v>
      </c>
    </row>
    <row r="11" spans="1:9" x14ac:dyDescent="0.2">
      <c r="A11" s="324" t="s">
        <v>223</v>
      </c>
      <c r="B11" s="324"/>
      <c r="C11" s="324"/>
      <c r="D11" s="324"/>
      <c r="E11" s="324"/>
      <c r="F11" s="324"/>
      <c r="G11" s="11">
        <v>4</v>
      </c>
      <c r="H11" s="106">
        <v>11203428</v>
      </c>
      <c r="I11" s="106">
        <v>11409696</v>
      </c>
    </row>
    <row r="12" spans="1:9" x14ac:dyDescent="0.2">
      <c r="A12" s="324" t="s">
        <v>378</v>
      </c>
      <c r="B12" s="324"/>
      <c r="C12" s="324"/>
      <c r="D12" s="324"/>
      <c r="E12" s="324"/>
      <c r="F12" s="324"/>
      <c r="G12" s="11">
        <v>5</v>
      </c>
      <c r="H12" s="106">
        <v>4448034</v>
      </c>
      <c r="I12" s="106">
        <v>5119600</v>
      </c>
    </row>
    <row r="13" spans="1:9" ht="24.6" customHeight="1" x14ac:dyDescent="0.2">
      <c r="A13" s="325" t="s">
        <v>379</v>
      </c>
      <c r="B13" s="325"/>
      <c r="C13" s="325"/>
      <c r="D13" s="325"/>
      <c r="E13" s="325"/>
      <c r="F13" s="325"/>
      <c r="G13" s="25">
        <v>6</v>
      </c>
      <c r="H13" s="107">
        <f>SUM(H8:H12)</f>
        <v>341509416</v>
      </c>
      <c r="I13" s="107">
        <f>SUM(I8:I12)</f>
        <v>449897642</v>
      </c>
    </row>
    <row r="14" spans="1:9" ht="12.75" customHeight="1" x14ac:dyDescent="0.2">
      <c r="A14" s="324" t="s">
        <v>380</v>
      </c>
      <c r="B14" s="324"/>
      <c r="C14" s="324"/>
      <c r="D14" s="324"/>
      <c r="E14" s="324"/>
      <c r="F14" s="324"/>
      <c r="G14" s="11">
        <v>7</v>
      </c>
      <c r="H14" s="106">
        <v>-197291306</v>
      </c>
      <c r="I14" s="106">
        <v>-235704409</v>
      </c>
    </row>
    <row r="15" spans="1:9" ht="12.75" customHeight="1" x14ac:dyDescent="0.2">
      <c r="A15" s="324" t="s">
        <v>381</v>
      </c>
      <c r="B15" s="324"/>
      <c r="C15" s="324"/>
      <c r="D15" s="324"/>
      <c r="E15" s="324"/>
      <c r="F15" s="324"/>
      <c r="G15" s="11">
        <v>8</v>
      </c>
      <c r="H15" s="106">
        <v>-47776511</v>
      </c>
      <c r="I15" s="106">
        <v>-69623275</v>
      </c>
    </row>
    <row r="16" spans="1:9" ht="12.75" customHeight="1" x14ac:dyDescent="0.2">
      <c r="A16" s="324" t="s">
        <v>382</v>
      </c>
      <c r="B16" s="324"/>
      <c r="C16" s="324"/>
      <c r="D16" s="324"/>
      <c r="E16" s="324"/>
      <c r="F16" s="324"/>
      <c r="G16" s="11">
        <v>9</v>
      </c>
      <c r="H16" s="106">
        <v>-2847486</v>
      </c>
      <c r="I16" s="106">
        <v>-1371399</v>
      </c>
    </row>
    <row r="17" spans="1:9" ht="12.75" customHeight="1" x14ac:dyDescent="0.2">
      <c r="A17" s="324" t="s">
        <v>383</v>
      </c>
      <c r="B17" s="324"/>
      <c r="C17" s="324"/>
      <c r="D17" s="324"/>
      <c r="E17" s="324"/>
      <c r="F17" s="324"/>
      <c r="G17" s="11">
        <v>10</v>
      </c>
      <c r="H17" s="106">
        <v>-389295</v>
      </c>
      <c r="I17" s="106">
        <v>-494067</v>
      </c>
    </row>
    <row r="18" spans="1:9" ht="12.75" customHeight="1" x14ac:dyDescent="0.2">
      <c r="A18" s="324" t="s">
        <v>384</v>
      </c>
      <c r="B18" s="324"/>
      <c r="C18" s="324"/>
      <c r="D18" s="324"/>
      <c r="E18" s="324"/>
      <c r="F18" s="324"/>
      <c r="G18" s="11">
        <v>11</v>
      </c>
      <c r="H18" s="106">
        <v>-5279662</v>
      </c>
      <c r="I18" s="106">
        <v>-12358719</v>
      </c>
    </row>
    <row r="19" spans="1:9" ht="12.75" customHeight="1" x14ac:dyDescent="0.2">
      <c r="A19" s="324" t="s">
        <v>385</v>
      </c>
      <c r="B19" s="324"/>
      <c r="C19" s="324"/>
      <c r="D19" s="324"/>
      <c r="E19" s="324"/>
      <c r="F19" s="324"/>
      <c r="G19" s="11">
        <v>12</v>
      </c>
      <c r="H19" s="106">
        <v>-17596644</v>
      </c>
      <c r="I19" s="106">
        <v>-29895462</v>
      </c>
    </row>
    <row r="20" spans="1:9" ht="26.25" customHeight="1" x14ac:dyDescent="0.2">
      <c r="A20" s="325" t="s">
        <v>386</v>
      </c>
      <c r="B20" s="325"/>
      <c r="C20" s="325"/>
      <c r="D20" s="325"/>
      <c r="E20" s="325"/>
      <c r="F20" s="325"/>
      <c r="G20" s="25">
        <v>13</v>
      </c>
      <c r="H20" s="107">
        <f>SUM(H14:H19)</f>
        <v>-271180904</v>
      </c>
      <c r="I20" s="107">
        <f>SUM(I14:I19)</f>
        <v>-349447331</v>
      </c>
    </row>
    <row r="21" spans="1:9" ht="27.6" customHeight="1" x14ac:dyDescent="0.2">
      <c r="A21" s="333" t="s">
        <v>387</v>
      </c>
      <c r="B21" s="333"/>
      <c r="C21" s="333"/>
      <c r="D21" s="333"/>
      <c r="E21" s="333"/>
      <c r="F21" s="333"/>
      <c r="G21" s="26">
        <v>14</v>
      </c>
      <c r="H21" s="108">
        <f>H13+H20</f>
        <v>70328512</v>
      </c>
      <c r="I21" s="108">
        <f>I13+I20</f>
        <v>100450311</v>
      </c>
    </row>
    <row r="22" spans="1:9" x14ac:dyDescent="0.2">
      <c r="A22" s="334" t="s">
        <v>188</v>
      </c>
      <c r="B22" s="335"/>
      <c r="C22" s="335"/>
      <c r="D22" s="335"/>
      <c r="E22" s="335"/>
      <c r="F22" s="335"/>
      <c r="G22" s="335"/>
      <c r="H22" s="335"/>
      <c r="I22" s="336"/>
    </row>
    <row r="23" spans="1:9" ht="26.45" customHeight="1" x14ac:dyDescent="0.2">
      <c r="A23" s="337" t="s">
        <v>224</v>
      </c>
      <c r="B23" s="337"/>
      <c r="C23" s="337"/>
      <c r="D23" s="337"/>
      <c r="E23" s="337"/>
      <c r="F23" s="337"/>
      <c r="G23" s="10">
        <v>15</v>
      </c>
      <c r="H23" s="105">
        <v>682088</v>
      </c>
      <c r="I23" s="105">
        <v>155521</v>
      </c>
    </row>
    <row r="24" spans="1:9" ht="12.75" customHeight="1" x14ac:dyDescent="0.2">
      <c r="A24" s="324" t="s">
        <v>225</v>
      </c>
      <c r="B24" s="324"/>
      <c r="C24" s="324"/>
      <c r="D24" s="324"/>
      <c r="E24" s="324"/>
      <c r="F24" s="324"/>
      <c r="G24" s="10">
        <v>16</v>
      </c>
      <c r="H24" s="106">
        <v>15000000</v>
      </c>
      <c r="I24" s="106">
        <v>772316</v>
      </c>
    </row>
    <row r="25" spans="1:9" ht="12.75" customHeight="1" x14ac:dyDescent="0.2">
      <c r="A25" s="324" t="s">
        <v>226</v>
      </c>
      <c r="B25" s="324"/>
      <c r="C25" s="324"/>
      <c r="D25" s="324"/>
      <c r="E25" s="324"/>
      <c r="F25" s="324"/>
      <c r="G25" s="10">
        <v>17</v>
      </c>
      <c r="H25" s="106">
        <v>545833</v>
      </c>
      <c r="I25" s="106">
        <v>926521</v>
      </c>
    </row>
    <row r="26" spans="1:9" ht="12.75" customHeight="1" x14ac:dyDescent="0.2">
      <c r="A26" s="324" t="s">
        <v>227</v>
      </c>
      <c r="B26" s="324"/>
      <c r="C26" s="324"/>
      <c r="D26" s="324"/>
      <c r="E26" s="324"/>
      <c r="F26" s="324"/>
      <c r="G26" s="10">
        <v>18</v>
      </c>
      <c r="H26" s="106">
        <v>21349136</v>
      </c>
      <c r="I26" s="106">
        <v>43379706</v>
      </c>
    </row>
    <row r="27" spans="1:9" ht="12.75" customHeight="1" x14ac:dyDescent="0.2">
      <c r="A27" s="324" t="s">
        <v>228</v>
      </c>
      <c r="B27" s="324"/>
      <c r="C27" s="324"/>
      <c r="D27" s="324"/>
      <c r="E27" s="324"/>
      <c r="F27" s="324"/>
      <c r="G27" s="10">
        <v>19</v>
      </c>
      <c r="H27" s="106">
        <v>23942</v>
      </c>
      <c r="I27" s="106">
        <v>200</v>
      </c>
    </row>
    <row r="28" spans="1:9" ht="12.75" customHeight="1" x14ac:dyDescent="0.2">
      <c r="A28" s="324" t="s">
        <v>229</v>
      </c>
      <c r="B28" s="324"/>
      <c r="C28" s="324"/>
      <c r="D28" s="324"/>
      <c r="E28" s="324"/>
      <c r="F28" s="324"/>
      <c r="G28" s="10">
        <v>20</v>
      </c>
      <c r="H28" s="106">
        <v>14614</v>
      </c>
      <c r="I28" s="106">
        <v>28464</v>
      </c>
    </row>
    <row r="29" spans="1:9" ht="24" customHeight="1" x14ac:dyDescent="0.2">
      <c r="A29" s="330" t="s">
        <v>388</v>
      </c>
      <c r="B29" s="330"/>
      <c r="C29" s="330"/>
      <c r="D29" s="330"/>
      <c r="E29" s="330"/>
      <c r="F29" s="330"/>
      <c r="G29" s="25">
        <v>21</v>
      </c>
      <c r="H29" s="109">
        <f>SUM(H23:H28)</f>
        <v>37615613</v>
      </c>
      <c r="I29" s="109">
        <f>SUM(I23:I28)</f>
        <v>45262728</v>
      </c>
    </row>
    <row r="30" spans="1:9" ht="27" customHeight="1" x14ac:dyDescent="0.2">
      <c r="A30" s="324" t="s">
        <v>230</v>
      </c>
      <c r="B30" s="324"/>
      <c r="C30" s="324"/>
      <c r="D30" s="324"/>
      <c r="E30" s="324"/>
      <c r="F30" s="324"/>
      <c r="G30" s="11">
        <v>22</v>
      </c>
      <c r="H30" s="106">
        <v>-9523478</v>
      </c>
      <c r="I30" s="106">
        <v>-16072077</v>
      </c>
    </row>
    <row r="31" spans="1:9" ht="12.75" customHeight="1" x14ac:dyDescent="0.2">
      <c r="A31" s="324" t="s">
        <v>231</v>
      </c>
      <c r="B31" s="324"/>
      <c r="C31" s="324"/>
      <c r="D31" s="324"/>
      <c r="E31" s="324"/>
      <c r="F31" s="324"/>
      <c r="G31" s="11">
        <v>23</v>
      </c>
      <c r="H31" s="106">
        <v>-9939300</v>
      </c>
      <c r="I31" s="106">
        <v>-49791347</v>
      </c>
    </row>
    <row r="32" spans="1:9" ht="12.75" customHeight="1" x14ac:dyDescent="0.2">
      <c r="A32" s="324" t="s">
        <v>389</v>
      </c>
      <c r="B32" s="324"/>
      <c r="C32" s="324"/>
      <c r="D32" s="324"/>
      <c r="E32" s="324"/>
      <c r="F32" s="324"/>
      <c r="G32" s="11">
        <v>24</v>
      </c>
      <c r="H32" s="106">
        <v>0</v>
      </c>
      <c r="I32" s="106">
        <v>-50520000</v>
      </c>
    </row>
    <row r="33" spans="1:9" ht="12.75" customHeight="1" x14ac:dyDescent="0.2">
      <c r="A33" s="324" t="s">
        <v>232</v>
      </c>
      <c r="B33" s="324"/>
      <c r="C33" s="324"/>
      <c r="D33" s="324"/>
      <c r="E33" s="324"/>
      <c r="F33" s="324"/>
      <c r="G33" s="11">
        <v>25</v>
      </c>
      <c r="H33" s="106">
        <v>0</v>
      </c>
      <c r="I33" s="106">
        <v>0</v>
      </c>
    </row>
    <row r="34" spans="1:9" ht="12.75" customHeight="1" x14ac:dyDescent="0.2">
      <c r="A34" s="324" t="s">
        <v>233</v>
      </c>
      <c r="B34" s="324"/>
      <c r="C34" s="324"/>
      <c r="D34" s="324"/>
      <c r="E34" s="324"/>
      <c r="F34" s="324"/>
      <c r="G34" s="11">
        <v>26</v>
      </c>
      <c r="H34" s="106">
        <v>0</v>
      </c>
      <c r="I34" s="106">
        <v>0</v>
      </c>
    </row>
    <row r="35" spans="1:9" ht="25.9" customHeight="1" x14ac:dyDescent="0.2">
      <c r="A35" s="330" t="s">
        <v>390</v>
      </c>
      <c r="B35" s="330"/>
      <c r="C35" s="330"/>
      <c r="D35" s="330"/>
      <c r="E35" s="330"/>
      <c r="F35" s="330"/>
      <c r="G35" s="25">
        <v>27</v>
      </c>
      <c r="H35" s="109">
        <f>SUM(H30:H34)</f>
        <v>-19462778</v>
      </c>
      <c r="I35" s="109">
        <f>SUM(I30:I34)</f>
        <v>-116383424</v>
      </c>
    </row>
    <row r="36" spans="1:9" ht="28.15" customHeight="1" x14ac:dyDescent="0.2">
      <c r="A36" s="333" t="s">
        <v>391</v>
      </c>
      <c r="B36" s="333"/>
      <c r="C36" s="333"/>
      <c r="D36" s="333"/>
      <c r="E36" s="333"/>
      <c r="F36" s="333"/>
      <c r="G36" s="26">
        <v>28</v>
      </c>
      <c r="H36" s="110">
        <f>H29+H35</f>
        <v>18152835</v>
      </c>
      <c r="I36" s="110">
        <f>I29+I35</f>
        <v>-71120696</v>
      </c>
    </row>
    <row r="37" spans="1:9" x14ac:dyDescent="0.2">
      <c r="A37" s="334" t="s">
        <v>203</v>
      </c>
      <c r="B37" s="335"/>
      <c r="C37" s="335"/>
      <c r="D37" s="335"/>
      <c r="E37" s="335"/>
      <c r="F37" s="335"/>
      <c r="G37" s="335">
        <v>0</v>
      </c>
      <c r="H37" s="335"/>
      <c r="I37" s="336"/>
    </row>
    <row r="38" spans="1:9" ht="12.75" customHeight="1" x14ac:dyDescent="0.2">
      <c r="A38" s="338" t="s">
        <v>234</v>
      </c>
      <c r="B38" s="338"/>
      <c r="C38" s="338"/>
      <c r="D38" s="338"/>
      <c r="E38" s="338"/>
      <c r="F38" s="338"/>
      <c r="G38" s="10">
        <v>29</v>
      </c>
      <c r="H38" s="105">
        <v>0</v>
      </c>
      <c r="I38" s="105">
        <v>0</v>
      </c>
    </row>
    <row r="39" spans="1:9" ht="25.15" customHeight="1" x14ac:dyDescent="0.2">
      <c r="A39" s="329" t="s">
        <v>235</v>
      </c>
      <c r="B39" s="329"/>
      <c r="C39" s="329"/>
      <c r="D39" s="329"/>
      <c r="E39" s="329"/>
      <c r="F39" s="329"/>
      <c r="G39" s="11">
        <v>30</v>
      </c>
      <c r="H39" s="106">
        <v>0</v>
      </c>
      <c r="I39" s="106">
        <v>0</v>
      </c>
    </row>
    <row r="40" spans="1:9" ht="12.75" customHeight="1" x14ac:dyDescent="0.2">
      <c r="A40" s="329" t="s">
        <v>236</v>
      </c>
      <c r="B40" s="329"/>
      <c r="C40" s="329"/>
      <c r="D40" s="329"/>
      <c r="E40" s="329"/>
      <c r="F40" s="329"/>
      <c r="G40" s="11">
        <v>31</v>
      </c>
      <c r="H40" s="106">
        <v>6880686</v>
      </c>
      <c r="I40" s="106">
        <v>5351906</v>
      </c>
    </row>
    <row r="41" spans="1:9" ht="12.75" customHeight="1" x14ac:dyDescent="0.2">
      <c r="A41" s="329" t="s">
        <v>237</v>
      </c>
      <c r="B41" s="329"/>
      <c r="C41" s="329"/>
      <c r="D41" s="329"/>
      <c r="E41" s="329"/>
      <c r="F41" s="329"/>
      <c r="G41" s="11">
        <v>32</v>
      </c>
      <c r="H41" s="106">
        <v>190707</v>
      </c>
      <c r="I41" s="106">
        <v>381227</v>
      </c>
    </row>
    <row r="42" spans="1:9" ht="25.9" customHeight="1" x14ac:dyDescent="0.2">
      <c r="A42" s="330" t="s">
        <v>392</v>
      </c>
      <c r="B42" s="330"/>
      <c r="C42" s="330"/>
      <c r="D42" s="330"/>
      <c r="E42" s="330"/>
      <c r="F42" s="330"/>
      <c r="G42" s="25">
        <v>33</v>
      </c>
      <c r="H42" s="109">
        <f>H41+H40+H39+H38</f>
        <v>7071393</v>
      </c>
      <c r="I42" s="109">
        <f>I41+I40+I39+I38</f>
        <v>5733133</v>
      </c>
    </row>
    <row r="43" spans="1:9" ht="24.6" customHeight="1" x14ac:dyDescent="0.2">
      <c r="A43" s="329" t="s">
        <v>238</v>
      </c>
      <c r="B43" s="329"/>
      <c r="C43" s="329"/>
      <c r="D43" s="329"/>
      <c r="E43" s="329"/>
      <c r="F43" s="329"/>
      <c r="G43" s="11">
        <v>34</v>
      </c>
      <c r="H43" s="106">
        <v>-6526078</v>
      </c>
      <c r="I43" s="106">
        <v>-13253440</v>
      </c>
    </row>
    <row r="44" spans="1:9" ht="12.75" customHeight="1" x14ac:dyDescent="0.2">
      <c r="A44" s="329" t="s">
        <v>239</v>
      </c>
      <c r="B44" s="329"/>
      <c r="C44" s="329"/>
      <c r="D44" s="329"/>
      <c r="E44" s="329"/>
      <c r="F44" s="329"/>
      <c r="G44" s="11">
        <v>35</v>
      </c>
      <c r="H44" s="106">
        <v>-2553</v>
      </c>
      <c r="I44" s="106">
        <v>0</v>
      </c>
    </row>
    <row r="45" spans="1:9" ht="12.75" customHeight="1" x14ac:dyDescent="0.2">
      <c r="A45" s="329" t="s">
        <v>240</v>
      </c>
      <c r="B45" s="329"/>
      <c r="C45" s="329"/>
      <c r="D45" s="329"/>
      <c r="E45" s="329"/>
      <c r="F45" s="329"/>
      <c r="G45" s="11">
        <v>36</v>
      </c>
      <c r="H45" s="106">
        <v>-566995</v>
      </c>
      <c r="I45" s="106">
        <v>-806933</v>
      </c>
    </row>
    <row r="46" spans="1:9" ht="21" customHeight="1" x14ac:dyDescent="0.2">
      <c r="A46" s="329" t="s">
        <v>241</v>
      </c>
      <c r="B46" s="329"/>
      <c r="C46" s="329"/>
      <c r="D46" s="329"/>
      <c r="E46" s="329"/>
      <c r="F46" s="329"/>
      <c r="G46" s="11">
        <v>37</v>
      </c>
      <c r="H46" s="106">
        <v>0</v>
      </c>
      <c r="I46" s="106">
        <v>0</v>
      </c>
    </row>
    <row r="47" spans="1:9" ht="12.75" customHeight="1" x14ac:dyDescent="0.2">
      <c r="A47" s="329" t="s">
        <v>242</v>
      </c>
      <c r="B47" s="329"/>
      <c r="C47" s="329"/>
      <c r="D47" s="329"/>
      <c r="E47" s="329"/>
      <c r="F47" s="329"/>
      <c r="G47" s="11">
        <v>38</v>
      </c>
      <c r="H47" s="106">
        <v>-4675653</v>
      </c>
      <c r="I47" s="106">
        <v>-10998453</v>
      </c>
    </row>
    <row r="48" spans="1:9" ht="22.9" customHeight="1" x14ac:dyDescent="0.2">
      <c r="A48" s="330" t="s">
        <v>393</v>
      </c>
      <c r="B48" s="330"/>
      <c r="C48" s="330"/>
      <c r="D48" s="330"/>
      <c r="E48" s="330"/>
      <c r="F48" s="330"/>
      <c r="G48" s="25">
        <v>39</v>
      </c>
      <c r="H48" s="109">
        <f>H47+H46+H45+H44+H43</f>
        <v>-11771279</v>
      </c>
      <c r="I48" s="109">
        <f>I47+I46+I45+I44+I43</f>
        <v>-25058826</v>
      </c>
    </row>
    <row r="49" spans="1:9" ht="25.9" customHeight="1" x14ac:dyDescent="0.2">
      <c r="A49" s="331" t="s">
        <v>423</v>
      </c>
      <c r="B49" s="331"/>
      <c r="C49" s="331"/>
      <c r="D49" s="331"/>
      <c r="E49" s="331"/>
      <c r="F49" s="331"/>
      <c r="G49" s="25">
        <v>40</v>
      </c>
      <c r="H49" s="109">
        <f>H48+H42</f>
        <v>-4699886</v>
      </c>
      <c r="I49" s="109">
        <f>I48+I42</f>
        <v>-19325693</v>
      </c>
    </row>
    <row r="50" spans="1:9" ht="12.75" customHeight="1" x14ac:dyDescent="0.2">
      <c r="A50" s="324" t="s">
        <v>243</v>
      </c>
      <c r="B50" s="324"/>
      <c r="C50" s="324"/>
      <c r="D50" s="324"/>
      <c r="E50" s="324"/>
      <c r="F50" s="324"/>
      <c r="G50" s="11">
        <v>41</v>
      </c>
      <c r="H50" s="106">
        <v>771203</v>
      </c>
      <c r="I50" s="106">
        <v>-276814</v>
      </c>
    </row>
    <row r="51" spans="1:9" ht="25.9" customHeight="1" x14ac:dyDescent="0.2">
      <c r="A51" s="331" t="s">
        <v>394</v>
      </c>
      <c r="B51" s="331"/>
      <c r="C51" s="331"/>
      <c r="D51" s="331"/>
      <c r="E51" s="331"/>
      <c r="F51" s="331"/>
      <c r="G51" s="25">
        <v>42</v>
      </c>
      <c r="H51" s="109">
        <f>H21+H36+H49+H50</f>
        <v>84552664</v>
      </c>
      <c r="I51" s="109">
        <f>I21+I36+I49+I50</f>
        <v>9727108</v>
      </c>
    </row>
    <row r="52" spans="1:9" ht="12.75" customHeight="1" x14ac:dyDescent="0.2">
      <c r="A52" s="332" t="s">
        <v>217</v>
      </c>
      <c r="B52" s="332"/>
      <c r="C52" s="332"/>
      <c r="D52" s="332"/>
      <c r="E52" s="332"/>
      <c r="F52" s="332"/>
      <c r="G52" s="11">
        <v>43</v>
      </c>
      <c r="H52" s="106">
        <v>147964002</v>
      </c>
      <c r="I52" s="106">
        <v>242715055</v>
      </c>
    </row>
    <row r="53" spans="1:9" ht="31.9" customHeight="1" x14ac:dyDescent="0.2">
      <c r="A53" s="328" t="s">
        <v>395</v>
      </c>
      <c r="B53" s="328"/>
      <c r="C53" s="328"/>
      <c r="D53" s="328"/>
      <c r="E53" s="328"/>
      <c r="F53" s="328"/>
      <c r="G53" s="27">
        <v>44</v>
      </c>
      <c r="H53" s="111">
        <f>H52+H51</f>
        <v>232516666</v>
      </c>
      <c r="I53" s="111">
        <f>I52+I51</f>
        <v>252442163</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A4" zoomScale="80" zoomScaleNormal="100" zoomScaleSheetLayoutView="80" workbookViewId="0">
      <pane xSplit="6" ySplit="3" topLeftCell="G33" activePane="bottomRight" state="frozen"/>
      <selection activeCell="A4" sqref="A4"/>
      <selection pane="topRight" activeCell="G4" sqref="G4"/>
      <selection pane="bottomLeft" activeCell="A7" sqref="A7"/>
      <selection pane="bottomRight" activeCell="N49" sqref="N49:W4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50" t="s">
        <v>244</v>
      </c>
      <c r="B1" s="351"/>
      <c r="C1" s="351"/>
      <c r="D1" s="351"/>
      <c r="E1" s="351"/>
      <c r="F1" s="351"/>
      <c r="G1" s="351"/>
      <c r="H1" s="351"/>
      <c r="I1" s="351"/>
      <c r="J1" s="351"/>
      <c r="K1" s="14"/>
    </row>
    <row r="2" spans="1:26" ht="15.75" x14ac:dyDescent="0.2">
      <c r="A2" s="2"/>
      <c r="B2" s="3"/>
      <c r="C2" s="352" t="s">
        <v>245</v>
      </c>
      <c r="D2" s="352"/>
      <c r="E2" s="5">
        <v>46023</v>
      </c>
      <c r="F2" s="4" t="s">
        <v>0</v>
      </c>
      <c r="G2" s="5">
        <v>46112</v>
      </c>
      <c r="H2" s="15"/>
      <c r="I2" s="15"/>
      <c r="J2" s="15"/>
      <c r="K2" s="14"/>
      <c r="Y2" s="16" t="s">
        <v>438</v>
      </c>
    </row>
    <row r="3" spans="1:26" ht="13.5" customHeight="1" x14ac:dyDescent="0.2">
      <c r="A3" s="353" t="s">
        <v>246</v>
      </c>
      <c r="B3" s="354"/>
      <c r="C3" s="354"/>
      <c r="D3" s="354"/>
      <c r="E3" s="354"/>
      <c r="F3" s="354"/>
      <c r="G3" s="353" t="s">
        <v>3</v>
      </c>
      <c r="H3" s="346" t="s">
        <v>247</v>
      </c>
      <c r="I3" s="346"/>
      <c r="J3" s="346"/>
      <c r="K3" s="346"/>
      <c r="L3" s="346"/>
      <c r="M3" s="346"/>
      <c r="N3" s="346"/>
      <c r="O3" s="346"/>
      <c r="P3" s="346"/>
      <c r="Q3" s="346"/>
      <c r="R3" s="346"/>
      <c r="S3" s="346"/>
      <c r="T3" s="346"/>
      <c r="U3" s="346"/>
      <c r="V3" s="346"/>
      <c r="W3" s="346"/>
      <c r="X3" s="346"/>
      <c r="Y3" s="346" t="s">
        <v>248</v>
      </c>
      <c r="Z3" s="346" t="s">
        <v>249</v>
      </c>
    </row>
    <row r="4" spans="1:26" ht="90" x14ac:dyDescent="0.2">
      <c r="A4" s="354"/>
      <c r="B4" s="354"/>
      <c r="C4" s="354"/>
      <c r="D4" s="354"/>
      <c r="E4" s="354"/>
      <c r="F4" s="354"/>
      <c r="G4" s="344"/>
      <c r="H4" s="112" t="s">
        <v>250</v>
      </c>
      <c r="I4" s="112" t="s">
        <v>251</v>
      </c>
      <c r="J4" s="112" t="s">
        <v>252</v>
      </c>
      <c r="K4" s="112" t="s">
        <v>253</v>
      </c>
      <c r="L4" s="112" t="s">
        <v>254</v>
      </c>
      <c r="M4" s="112" t="s">
        <v>255</v>
      </c>
      <c r="N4" s="112" t="s">
        <v>256</v>
      </c>
      <c r="O4" s="112" t="s">
        <v>257</v>
      </c>
      <c r="P4" s="113" t="s">
        <v>396</v>
      </c>
      <c r="Q4" s="112" t="s">
        <v>258</v>
      </c>
      <c r="R4" s="112" t="s">
        <v>259</v>
      </c>
      <c r="S4" s="113" t="s">
        <v>397</v>
      </c>
      <c r="T4" s="113" t="s">
        <v>398</v>
      </c>
      <c r="U4" s="113" t="s">
        <v>426</v>
      </c>
      <c r="V4" s="112" t="s">
        <v>260</v>
      </c>
      <c r="W4" s="112" t="s">
        <v>261</v>
      </c>
      <c r="X4" s="112" t="s">
        <v>262</v>
      </c>
      <c r="Y4" s="347"/>
      <c r="Z4" s="347"/>
    </row>
    <row r="5" spans="1:26" ht="22.5" x14ac:dyDescent="0.2">
      <c r="A5" s="348">
        <v>1</v>
      </c>
      <c r="B5" s="348"/>
      <c r="C5" s="348"/>
      <c r="D5" s="348"/>
      <c r="E5" s="348"/>
      <c r="F5" s="348"/>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427</v>
      </c>
      <c r="Y5" s="112">
        <v>20</v>
      </c>
      <c r="Z5" s="115" t="s">
        <v>428</v>
      </c>
    </row>
    <row r="6" spans="1:26" x14ac:dyDescent="0.2">
      <c r="A6" s="342" t="s">
        <v>263</v>
      </c>
      <c r="B6" s="342"/>
      <c r="C6" s="342"/>
      <c r="D6" s="342"/>
      <c r="E6" s="342"/>
      <c r="F6" s="342"/>
      <c r="G6" s="342"/>
      <c r="H6" s="342"/>
      <c r="I6" s="342"/>
      <c r="J6" s="342"/>
      <c r="K6" s="342"/>
      <c r="L6" s="342"/>
      <c r="M6" s="342"/>
      <c r="N6" s="349"/>
      <c r="O6" s="349"/>
      <c r="P6" s="349"/>
      <c r="Q6" s="349"/>
      <c r="R6" s="349"/>
      <c r="S6" s="349"/>
      <c r="T6" s="349"/>
      <c r="U6" s="349"/>
      <c r="V6" s="349"/>
      <c r="W6" s="349"/>
      <c r="X6" s="349"/>
      <c r="Y6" s="349"/>
      <c r="Z6" s="343"/>
    </row>
    <row r="7" spans="1:26" x14ac:dyDescent="0.2">
      <c r="A7" s="345" t="s">
        <v>296</v>
      </c>
      <c r="B7" s="345"/>
      <c r="C7" s="345"/>
      <c r="D7" s="345"/>
      <c r="E7" s="345"/>
      <c r="F7" s="345"/>
      <c r="G7" s="116">
        <v>1</v>
      </c>
      <c r="H7" s="119">
        <v>159471379</v>
      </c>
      <c r="I7" s="119">
        <v>1073176</v>
      </c>
      <c r="J7" s="119">
        <v>10572684</v>
      </c>
      <c r="K7" s="119">
        <v>5998550</v>
      </c>
      <c r="L7" s="119">
        <v>1998550</v>
      </c>
      <c r="M7" s="119">
        <v>67243333</v>
      </c>
      <c r="N7" s="119">
        <v>28677901</v>
      </c>
      <c r="O7" s="119">
        <v>0</v>
      </c>
      <c r="P7" s="119">
        <v>830229</v>
      </c>
      <c r="Q7" s="119">
        <v>0</v>
      </c>
      <c r="R7" s="119">
        <v>0</v>
      </c>
      <c r="S7" s="119">
        <v>0</v>
      </c>
      <c r="T7" s="119">
        <v>-73159</v>
      </c>
      <c r="U7" s="119">
        <v>0</v>
      </c>
      <c r="V7" s="119">
        <v>122979209</v>
      </c>
      <c r="W7" s="119">
        <v>102600368</v>
      </c>
      <c r="X7" s="121">
        <f>H7+I7+J7+K7-L7+M7+N7+O7+P7+Q7+R7+V7+W7+S7+T7+U7</f>
        <v>497375120</v>
      </c>
      <c r="Y7" s="119">
        <v>152678100</v>
      </c>
      <c r="Z7" s="121">
        <f>X7+Y7</f>
        <v>650053220</v>
      </c>
    </row>
    <row r="8" spans="1:26" x14ac:dyDescent="0.2">
      <c r="A8" s="340" t="s">
        <v>264</v>
      </c>
      <c r="B8" s="340"/>
      <c r="C8" s="340"/>
      <c r="D8" s="340"/>
      <c r="E8" s="340"/>
      <c r="F8" s="340"/>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340" t="s">
        <v>265</v>
      </c>
      <c r="B9" s="340"/>
      <c r="C9" s="340"/>
      <c r="D9" s="340"/>
      <c r="E9" s="340"/>
      <c r="F9" s="340"/>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341" t="s">
        <v>297</v>
      </c>
      <c r="B10" s="341"/>
      <c r="C10" s="341"/>
      <c r="D10" s="341"/>
      <c r="E10" s="341"/>
      <c r="F10" s="341"/>
      <c r="G10" s="117">
        <v>4</v>
      </c>
      <c r="H10" s="121">
        <f>H7+H8+H9</f>
        <v>159471379</v>
      </c>
      <c r="I10" s="121">
        <f t="shared" ref="I10:Z10" si="2">I7+I8+I9</f>
        <v>1073176</v>
      </c>
      <c r="J10" s="121">
        <f t="shared" si="2"/>
        <v>10572684</v>
      </c>
      <c r="K10" s="121">
        <f>K7+K8+K9</f>
        <v>5998550</v>
      </c>
      <c r="L10" s="121">
        <f t="shared" si="2"/>
        <v>1998550</v>
      </c>
      <c r="M10" s="121">
        <f t="shared" si="2"/>
        <v>67243333</v>
      </c>
      <c r="N10" s="121">
        <f t="shared" si="2"/>
        <v>28677901</v>
      </c>
      <c r="O10" s="121">
        <f t="shared" si="2"/>
        <v>0</v>
      </c>
      <c r="P10" s="121">
        <f t="shared" si="2"/>
        <v>830229</v>
      </c>
      <c r="Q10" s="121">
        <f t="shared" si="2"/>
        <v>0</v>
      </c>
      <c r="R10" s="121">
        <f t="shared" si="2"/>
        <v>0</v>
      </c>
      <c r="S10" s="121">
        <f t="shared" si="2"/>
        <v>0</v>
      </c>
      <c r="T10" s="121">
        <f>T7+T8+T9</f>
        <v>-73159</v>
      </c>
      <c r="U10" s="121">
        <f>U7+U8+U9</f>
        <v>0</v>
      </c>
      <c r="V10" s="121">
        <f>V7+V8+V9</f>
        <v>122979209</v>
      </c>
      <c r="W10" s="121">
        <f>W7+W8+W9</f>
        <v>102600368</v>
      </c>
      <c r="X10" s="121">
        <f>X7+X8+X9</f>
        <v>497375120</v>
      </c>
      <c r="Y10" s="121">
        <f t="shared" si="2"/>
        <v>152678100</v>
      </c>
      <c r="Z10" s="121">
        <f t="shared" si="2"/>
        <v>650053220</v>
      </c>
    </row>
    <row r="11" spans="1:26" x14ac:dyDescent="0.2">
      <c r="A11" s="340" t="s">
        <v>266</v>
      </c>
      <c r="B11" s="340"/>
      <c r="C11" s="340"/>
      <c r="D11" s="340"/>
      <c r="E11" s="340"/>
      <c r="F11" s="340"/>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146860849</v>
      </c>
      <c r="X11" s="121">
        <f>H11+I11+J11+K11-L11+M11+N11+O11+P11+Q11+R11+V11+W11+S11+T11+U11</f>
        <v>146860849</v>
      </c>
      <c r="Y11" s="119">
        <v>75567140</v>
      </c>
      <c r="Z11" s="121">
        <f t="shared" ref="Z11:Z29" si="3">X11+Y11</f>
        <v>222427989</v>
      </c>
    </row>
    <row r="12" spans="1:26" x14ac:dyDescent="0.2">
      <c r="A12" s="340" t="s">
        <v>267</v>
      </c>
      <c r="B12" s="340"/>
      <c r="C12" s="340"/>
      <c r="D12" s="340"/>
      <c r="E12" s="340"/>
      <c r="F12" s="340"/>
      <c r="G12" s="116">
        <v>6</v>
      </c>
      <c r="H12" s="118">
        <v>0</v>
      </c>
      <c r="I12" s="118">
        <v>0</v>
      </c>
      <c r="J12" s="118">
        <v>0</v>
      </c>
      <c r="K12" s="118">
        <v>0</v>
      </c>
      <c r="L12" s="118">
        <v>0</v>
      </c>
      <c r="M12" s="118">
        <v>0</v>
      </c>
      <c r="N12" s="119">
        <v>0</v>
      </c>
      <c r="O12" s="118">
        <v>0</v>
      </c>
      <c r="P12" s="118">
        <v>0</v>
      </c>
      <c r="Q12" s="118">
        <v>0</v>
      </c>
      <c r="R12" s="118">
        <v>0</v>
      </c>
      <c r="S12" s="118">
        <v>0</v>
      </c>
      <c r="T12" s="119">
        <v>-162802</v>
      </c>
      <c r="U12" s="119">
        <v>0</v>
      </c>
      <c r="V12" s="118">
        <v>0</v>
      </c>
      <c r="W12" s="118">
        <v>0</v>
      </c>
      <c r="X12" s="121">
        <f t="shared" ref="X12:X29" si="4">H12+I12+J12+K12-L12+M12+N12+O12+P12+Q12+R12+V12+W12+S12+T12+U12</f>
        <v>-162802</v>
      </c>
      <c r="Y12" s="119">
        <v>-97439</v>
      </c>
      <c r="Z12" s="121">
        <f t="shared" si="3"/>
        <v>-260241</v>
      </c>
    </row>
    <row r="13" spans="1:26" ht="26.25" customHeight="1" x14ac:dyDescent="0.2">
      <c r="A13" s="340" t="s">
        <v>268</v>
      </c>
      <c r="B13" s="340"/>
      <c r="C13" s="340"/>
      <c r="D13" s="340"/>
      <c r="E13" s="340"/>
      <c r="F13" s="340"/>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340" t="s">
        <v>399</v>
      </c>
      <c r="B14" s="340"/>
      <c r="C14" s="340"/>
      <c r="D14" s="340"/>
      <c r="E14" s="340"/>
      <c r="F14" s="340"/>
      <c r="G14" s="116">
        <v>8</v>
      </c>
      <c r="H14" s="118">
        <v>0</v>
      </c>
      <c r="I14" s="118">
        <v>0</v>
      </c>
      <c r="J14" s="118">
        <v>0</v>
      </c>
      <c r="K14" s="118">
        <v>0</v>
      </c>
      <c r="L14" s="118">
        <v>0</v>
      </c>
      <c r="M14" s="118">
        <v>0</v>
      </c>
      <c r="N14" s="118">
        <v>0</v>
      </c>
      <c r="O14" s="118">
        <v>0</v>
      </c>
      <c r="P14" s="119">
        <v>431636</v>
      </c>
      <c r="Q14" s="118">
        <v>0</v>
      </c>
      <c r="R14" s="118">
        <v>0</v>
      </c>
      <c r="S14" s="118">
        <v>0</v>
      </c>
      <c r="T14" s="118">
        <v>0</v>
      </c>
      <c r="U14" s="119">
        <v>0</v>
      </c>
      <c r="V14" s="119">
        <v>0</v>
      </c>
      <c r="W14" s="119">
        <v>0</v>
      </c>
      <c r="X14" s="121">
        <f t="shared" si="4"/>
        <v>431636</v>
      </c>
      <c r="Y14" s="119">
        <v>386871</v>
      </c>
      <c r="Z14" s="121">
        <f t="shared" si="3"/>
        <v>818507</v>
      </c>
    </row>
    <row r="15" spans="1:26" x14ac:dyDescent="0.2">
      <c r="A15" s="340" t="s">
        <v>269</v>
      </c>
      <c r="B15" s="340"/>
      <c r="C15" s="340"/>
      <c r="D15" s="340"/>
      <c r="E15" s="340"/>
      <c r="F15" s="340"/>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340" t="s">
        <v>270</v>
      </c>
      <c r="B16" s="340"/>
      <c r="C16" s="340"/>
      <c r="D16" s="340"/>
      <c r="E16" s="340"/>
      <c r="F16" s="340"/>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340" t="s">
        <v>271</v>
      </c>
      <c r="B17" s="340"/>
      <c r="C17" s="340"/>
      <c r="D17" s="340"/>
      <c r="E17" s="340"/>
      <c r="F17" s="340"/>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340" t="s">
        <v>272</v>
      </c>
      <c r="B18" s="340"/>
      <c r="C18" s="340"/>
      <c r="D18" s="340"/>
      <c r="E18" s="340"/>
      <c r="F18" s="340"/>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340" t="s">
        <v>273</v>
      </c>
      <c r="B19" s="340"/>
      <c r="C19" s="340"/>
      <c r="D19" s="340"/>
      <c r="E19" s="340"/>
      <c r="F19" s="340"/>
      <c r="G19" s="116">
        <v>13</v>
      </c>
      <c r="H19" s="119">
        <v>0</v>
      </c>
      <c r="I19" s="119">
        <v>753552</v>
      </c>
      <c r="J19" s="119">
        <v>0</v>
      </c>
      <c r="K19" s="119">
        <v>-126835</v>
      </c>
      <c r="L19" s="119">
        <v>-126835</v>
      </c>
      <c r="M19" s="119">
        <v>-1169048</v>
      </c>
      <c r="N19" s="119">
        <v>-430393</v>
      </c>
      <c r="O19" s="119">
        <v>0</v>
      </c>
      <c r="P19" s="119">
        <v>72</v>
      </c>
      <c r="Q19" s="119">
        <v>0</v>
      </c>
      <c r="R19" s="119">
        <v>0</v>
      </c>
      <c r="S19" s="119">
        <v>0</v>
      </c>
      <c r="T19" s="119">
        <v>0</v>
      </c>
      <c r="U19" s="119">
        <v>0</v>
      </c>
      <c r="V19" s="119">
        <v>-5847055</v>
      </c>
      <c r="W19" s="119">
        <v>0</v>
      </c>
      <c r="X19" s="121">
        <f t="shared" si="4"/>
        <v>-6692872</v>
      </c>
      <c r="Y19" s="119">
        <v>9286978</v>
      </c>
      <c r="Z19" s="121">
        <f t="shared" si="3"/>
        <v>2594106</v>
      </c>
    </row>
    <row r="20" spans="1:26" x14ac:dyDescent="0.2">
      <c r="A20" s="340" t="s">
        <v>274</v>
      </c>
      <c r="B20" s="340"/>
      <c r="C20" s="340"/>
      <c r="D20" s="340"/>
      <c r="E20" s="340"/>
      <c r="F20" s="340"/>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340" t="s">
        <v>400</v>
      </c>
      <c r="B21" s="340"/>
      <c r="C21" s="340"/>
      <c r="D21" s="340"/>
      <c r="E21" s="340"/>
      <c r="F21" s="340"/>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340" t="s">
        <v>401</v>
      </c>
      <c r="B22" s="340"/>
      <c r="C22" s="340"/>
      <c r="D22" s="340"/>
      <c r="E22" s="340"/>
      <c r="F22" s="340"/>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340" t="s">
        <v>402</v>
      </c>
      <c r="B23" s="340"/>
      <c r="C23" s="340"/>
      <c r="D23" s="340"/>
      <c r="E23" s="340"/>
      <c r="F23" s="340"/>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340" t="s">
        <v>275</v>
      </c>
      <c r="B24" s="340"/>
      <c r="C24" s="340"/>
      <c r="D24" s="340"/>
      <c r="E24" s="340"/>
      <c r="F24" s="340"/>
      <c r="G24" s="116">
        <v>18</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21">
        <f t="shared" si="4"/>
        <v>0</v>
      </c>
      <c r="Y24" s="119">
        <v>0</v>
      </c>
      <c r="Z24" s="121">
        <f t="shared" si="3"/>
        <v>0</v>
      </c>
    </row>
    <row r="25" spans="1:26" x14ac:dyDescent="0.2">
      <c r="A25" s="340" t="s">
        <v>403</v>
      </c>
      <c r="B25" s="340"/>
      <c r="C25" s="340"/>
      <c r="D25" s="340"/>
      <c r="E25" s="340"/>
      <c r="F25" s="340"/>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340" t="s">
        <v>411</v>
      </c>
      <c r="B26" s="340"/>
      <c r="C26" s="340"/>
      <c r="D26" s="340"/>
      <c r="E26" s="340"/>
      <c r="F26" s="340"/>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-7641705</v>
      </c>
      <c r="W26" s="119">
        <v>0</v>
      </c>
      <c r="X26" s="121">
        <f t="shared" si="4"/>
        <v>-7641705</v>
      </c>
      <c r="Y26" s="119">
        <v>-20014844</v>
      </c>
      <c r="Z26" s="121">
        <f t="shared" si="3"/>
        <v>-27656549</v>
      </c>
    </row>
    <row r="27" spans="1:26" ht="12.75" customHeight="1" x14ac:dyDescent="0.2">
      <c r="A27" s="340" t="s">
        <v>404</v>
      </c>
      <c r="B27" s="340"/>
      <c r="C27" s="340"/>
      <c r="D27" s="340"/>
      <c r="E27" s="340"/>
      <c r="F27" s="340"/>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340" t="s">
        <v>405</v>
      </c>
      <c r="B28" s="340"/>
      <c r="C28" s="340"/>
      <c r="D28" s="340"/>
      <c r="E28" s="340"/>
      <c r="F28" s="340"/>
      <c r="G28" s="116">
        <v>22</v>
      </c>
      <c r="H28" s="119">
        <v>0</v>
      </c>
      <c r="I28" s="119">
        <v>0</v>
      </c>
      <c r="J28" s="119">
        <v>0</v>
      </c>
      <c r="K28" s="119">
        <v>0</v>
      </c>
      <c r="L28" s="119">
        <v>0</v>
      </c>
      <c r="M28" s="119">
        <v>0</v>
      </c>
      <c r="N28" s="119">
        <v>4372347</v>
      </c>
      <c r="O28" s="119">
        <v>0</v>
      </c>
      <c r="P28" s="119">
        <v>0</v>
      </c>
      <c r="Q28" s="119">
        <v>0</v>
      </c>
      <c r="R28" s="119">
        <v>0</v>
      </c>
      <c r="S28" s="119">
        <v>0</v>
      </c>
      <c r="T28" s="119">
        <v>0</v>
      </c>
      <c r="U28" s="119">
        <v>0</v>
      </c>
      <c r="V28" s="119">
        <v>98228021</v>
      </c>
      <c r="W28" s="119">
        <v>-102600368</v>
      </c>
      <c r="X28" s="121">
        <f t="shared" si="4"/>
        <v>0</v>
      </c>
      <c r="Y28" s="119">
        <v>0</v>
      </c>
      <c r="Z28" s="121">
        <f t="shared" si="3"/>
        <v>0</v>
      </c>
    </row>
    <row r="29" spans="1:26" ht="12.75" customHeight="1" x14ac:dyDescent="0.2">
      <c r="A29" s="340" t="s">
        <v>406</v>
      </c>
      <c r="B29" s="340"/>
      <c r="C29" s="340"/>
      <c r="D29" s="340"/>
      <c r="E29" s="340"/>
      <c r="F29" s="340"/>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341" t="s">
        <v>407</v>
      </c>
      <c r="B30" s="341"/>
      <c r="C30" s="341"/>
      <c r="D30" s="341"/>
      <c r="E30" s="341"/>
      <c r="F30" s="341"/>
      <c r="G30" s="117">
        <v>24</v>
      </c>
      <c r="H30" s="121">
        <f>SUM(H10:H29)</f>
        <v>159471379</v>
      </c>
      <c r="I30" s="121">
        <f t="shared" ref="I30:Z30" si="5">SUM(I10:I29)</f>
        <v>1826728</v>
      </c>
      <c r="J30" s="121">
        <f t="shared" si="5"/>
        <v>10572684</v>
      </c>
      <c r="K30" s="121">
        <f t="shared" si="5"/>
        <v>5871715</v>
      </c>
      <c r="L30" s="121">
        <f t="shared" si="5"/>
        <v>1871715</v>
      </c>
      <c r="M30" s="121">
        <f t="shared" si="5"/>
        <v>66074285</v>
      </c>
      <c r="N30" s="121">
        <f t="shared" si="5"/>
        <v>32619855</v>
      </c>
      <c r="O30" s="121">
        <f t="shared" si="5"/>
        <v>0</v>
      </c>
      <c r="P30" s="121">
        <f t="shared" si="5"/>
        <v>1261937</v>
      </c>
      <c r="Q30" s="121">
        <f t="shared" si="5"/>
        <v>0</v>
      </c>
      <c r="R30" s="121">
        <f t="shared" si="5"/>
        <v>0</v>
      </c>
      <c r="S30" s="121">
        <f t="shared" si="5"/>
        <v>0</v>
      </c>
      <c r="T30" s="121">
        <f t="shared" si="5"/>
        <v>-235961</v>
      </c>
      <c r="U30" s="121">
        <f t="shared" si="5"/>
        <v>0</v>
      </c>
      <c r="V30" s="121">
        <f t="shared" si="5"/>
        <v>207718470</v>
      </c>
      <c r="W30" s="121">
        <f t="shared" si="5"/>
        <v>146860849</v>
      </c>
      <c r="X30" s="121">
        <f>SUM(X10:X29)</f>
        <v>630170226</v>
      </c>
      <c r="Y30" s="121">
        <f t="shared" si="5"/>
        <v>217806806</v>
      </c>
      <c r="Z30" s="121">
        <f t="shared" si="5"/>
        <v>847977032</v>
      </c>
    </row>
    <row r="31" spans="1:26" x14ac:dyDescent="0.2">
      <c r="A31" s="342" t="s">
        <v>276</v>
      </c>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row>
    <row r="32" spans="1:26" ht="36.75" customHeight="1" x14ac:dyDescent="0.2">
      <c r="A32" s="339" t="s">
        <v>277</v>
      </c>
      <c r="B32" s="339"/>
      <c r="C32" s="339"/>
      <c r="D32" s="339"/>
      <c r="E32" s="339"/>
      <c r="F32" s="339"/>
      <c r="G32" s="117">
        <v>25</v>
      </c>
      <c r="H32" s="121">
        <f>SUM(H12:H20)</f>
        <v>0</v>
      </c>
      <c r="I32" s="121">
        <f t="shared" ref="I32:Z32" si="6">SUM(I12:I20)</f>
        <v>753552</v>
      </c>
      <c r="J32" s="121">
        <f t="shared" si="6"/>
        <v>0</v>
      </c>
      <c r="K32" s="121">
        <f t="shared" si="6"/>
        <v>-126835</v>
      </c>
      <c r="L32" s="121">
        <f t="shared" si="6"/>
        <v>-126835</v>
      </c>
      <c r="M32" s="121">
        <f t="shared" si="6"/>
        <v>-1169048</v>
      </c>
      <c r="N32" s="121">
        <f t="shared" si="6"/>
        <v>-430393</v>
      </c>
      <c r="O32" s="121">
        <f t="shared" si="6"/>
        <v>0</v>
      </c>
      <c r="P32" s="121">
        <f t="shared" si="6"/>
        <v>431708</v>
      </c>
      <c r="Q32" s="121">
        <f t="shared" si="6"/>
        <v>0</v>
      </c>
      <c r="R32" s="121">
        <f t="shared" si="6"/>
        <v>0</v>
      </c>
      <c r="S32" s="121">
        <f t="shared" ref="S32:T32" si="7">SUM(S12:S20)</f>
        <v>0</v>
      </c>
      <c r="T32" s="121">
        <f t="shared" si="7"/>
        <v>-162802</v>
      </c>
      <c r="U32" s="121">
        <f t="shared" ref="U32" si="8">SUM(U12:U20)</f>
        <v>0</v>
      </c>
      <c r="V32" s="121">
        <f t="shared" si="6"/>
        <v>-5847055</v>
      </c>
      <c r="W32" s="121">
        <f t="shared" si="6"/>
        <v>0</v>
      </c>
      <c r="X32" s="121">
        <f>SUM(X12:X20)</f>
        <v>-6424038</v>
      </c>
      <c r="Y32" s="121">
        <f t="shared" si="6"/>
        <v>9576410</v>
      </c>
      <c r="Z32" s="121">
        <f t="shared" si="6"/>
        <v>3152372</v>
      </c>
    </row>
    <row r="33" spans="1:26" ht="31.5" customHeight="1" x14ac:dyDescent="0.2">
      <c r="A33" s="339" t="s">
        <v>408</v>
      </c>
      <c r="B33" s="339"/>
      <c r="C33" s="339"/>
      <c r="D33" s="339"/>
      <c r="E33" s="339"/>
      <c r="F33" s="339"/>
      <c r="G33" s="117">
        <v>26</v>
      </c>
      <c r="H33" s="121">
        <f>H11+H32</f>
        <v>0</v>
      </c>
      <c r="I33" s="121">
        <f t="shared" ref="I33:Z33" si="9">I11+I32</f>
        <v>753552</v>
      </c>
      <c r="J33" s="121">
        <f t="shared" si="9"/>
        <v>0</v>
      </c>
      <c r="K33" s="121">
        <f t="shared" si="9"/>
        <v>-126835</v>
      </c>
      <c r="L33" s="121">
        <f t="shared" si="9"/>
        <v>-126835</v>
      </c>
      <c r="M33" s="121">
        <f t="shared" si="9"/>
        <v>-1169048</v>
      </c>
      <c r="N33" s="121">
        <f t="shared" si="9"/>
        <v>-430393</v>
      </c>
      <c r="O33" s="121">
        <f t="shared" si="9"/>
        <v>0</v>
      </c>
      <c r="P33" s="121">
        <f t="shared" si="9"/>
        <v>431708</v>
      </c>
      <c r="Q33" s="121">
        <f t="shared" si="9"/>
        <v>0</v>
      </c>
      <c r="R33" s="121">
        <f t="shared" si="9"/>
        <v>0</v>
      </c>
      <c r="S33" s="121">
        <f t="shared" ref="S33:T33" si="10">S11+S32</f>
        <v>0</v>
      </c>
      <c r="T33" s="121">
        <f t="shared" si="10"/>
        <v>-162802</v>
      </c>
      <c r="U33" s="121">
        <f t="shared" ref="U33" si="11">U11+U32</f>
        <v>0</v>
      </c>
      <c r="V33" s="121">
        <f t="shared" si="9"/>
        <v>-5847055</v>
      </c>
      <c r="W33" s="121">
        <f t="shared" si="9"/>
        <v>146860849</v>
      </c>
      <c r="X33" s="121">
        <f>X11+X32</f>
        <v>140436811</v>
      </c>
      <c r="Y33" s="121">
        <f t="shared" si="9"/>
        <v>85143550</v>
      </c>
      <c r="Z33" s="121">
        <f t="shared" si="9"/>
        <v>225580361</v>
      </c>
    </row>
    <row r="34" spans="1:26" ht="30.75" customHeight="1" x14ac:dyDescent="0.2">
      <c r="A34" s="339" t="s">
        <v>409</v>
      </c>
      <c r="B34" s="339"/>
      <c r="C34" s="339"/>
      <c r="D34" s="339"/>
      <c r="E34" s="339"/>
      <c r="F34" s="339"/>
      <c r="G34" s="117">
        <v>27</v>
      </c>
      <c r="H34" s="121">
        <f>SUM(H21:H29)</f>
        <v>0</v>
      </c>
      <c r="I34" s="121">
        <f t="shared" ref="I34:Z34" si="12">SUM(I21:I29)</f>
        <v>0</v>
      </c>
      <c r="J34" s="121">
        <f t="shared" si="12"/>
        <v>0</v>
      </c>
      <c r="K34" s="121">
        <f t="shared" si="12"/>
        <v>0</v>
      </c>
      <c r="L34" s="121">
        <f t="shared" si="12"/>
        <v>0</v>
      </c>
      <c r="M34" s="121">
        <f t="shared" si="12"/>
        <v>0</v>
      </c>
      <c r="N34" s="121">
        <f t="shared" si="12"/>
        <v>4372347</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90586316</v>
      </c>
      <c r="W34" s="121">
        <f t="shared" si="12"/>
        <v>-102600368</v>
      </c>
      <c r="X34" s="121">
        <f>SUM(X21:X29)</f>
        <v>-7641705</v>
      </c>
      <c r="Y34" s="121">
        <f t="shared" si="12"/>
        <v>-20014844</v>
      </c>
      <c r="Z34" s="121">
        <f t="shared" si="12"/>
        <v>-27656549</v>
      </c>
    </row>
    <row r="35" spans="1:26" x14ac:dyDescent="0.2">
      <c r="A35" s="342" t="s">
        <v>278</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row>
    <row r="36" spans="1:26" ht="12.75" customHeight="1" x14ac:dyDescent="0.2">
      <c r="A36" s="345" t="s">
        <v>298</v>
      </c>
      <c r="B36" s="345"/>
      <c r="C36" s="345"/>
      <c r="D36" s="345"/>
      <c r="E36" s="345"/>
      <c r="F36" s="345"/>
      <c r="G36" s="116">
        <v>28</v>
      </c>
      <c r="H36" s="119">
        <v>159471379</v>
      </c>
      <c r="I36" s="119">
        <v>1826728</v>
      </c>
      <c r="J36" s="119">
        <v>10572684</v>
      </c>
      <c r="K36" s="119">
        <v>5871715</v>
      </c>
      <c r="L36" s="119">
        <v>1871715</v>
      </c>
      <c r="M36" s="119">
        <v>66074285</v>
      </c>
      <c r="N36" s="119">
        <v>32619855</v>
      </c>
      <c r="O36" s="119">
        <v>0</v>
      </c>
      <c r="P36" s="119">
        <v>1261937</v>
      </c>
      <c r="Q36" s="119">
        <v>0</v>
      </c>
      <c r="R36" s="119">
        <v>0</v>
      </c>
      <c r="S36" s="119">
        <v>0</v>
      </c>
      <c r="T36" s="119">
        <v>-235961</v>
      </c>
      <c r="U36" s="119">
        <v>0</v>
      </c>
      <c r="V36" s="119">
        <v>207718470</v>
      </c>
      <c r="W36" s="119">
        <v>146860849</v>
      </c>
      <c r="X36" s="120">
        <f>H36+I36+J36+K36-L36+M36+N36+O36+P36+Q36+R36+V36+W36+S36+T36+U36</f>
        <v>630170226</v>
      </c>
      <c r="Y36" s="119">
        <v>217806806</v>
      </c>
      <c r="Z36" s="120">
        <f t="shared" ref="Z36:Z38" si="15">X36+Y36</f>
        <v>847977032</v>
      </c>
    </row>
    <row r="37" spans="1:26" ht="12.75" customHeight="1" x14ac:dyDescent="0.2">
      <c r="A37" s="340" t="s">
        <v>264</v>
      </c>
      <c r="B37" s="340"/>
      <c r="C37" s="340"/>
      <c r="D37" s="340"/>
      <c r="E37" s="340"/>
      <c r="F37" s="340"/>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340" t="s">
        <v>265</v>
      </c>
      <c r="B38" s="340"/>
      <c r="C38" s="340"/>
      <c r="D38" s="340"/>
      <c r="E38" s="340"/>
      <c r="F38" s="340"/>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341" t="s">
        <v>410</v>
      </c>
      <c r="B39" s="341"/>
      <c r="C39" s="341"/>
      <c r="D39" s="341"/>
      <c r="E39" s="341"/>
      <c r="F39" s="341"/>
      <c r="G39" s="117">
        <v>31</v>
      </c>
      <c r="H39" s="121">
        <f>H36+H37+H38</f>
        <v>159471379</v>
      </c>
      <c r="I39" s="121">
        <f t="shared" ref="I39:Z39" si="17">I36+I37+I38</f>
        <v>1826728</v>
      </c>
      <c r="J39" s="121">
        <f t="shared" si="17"/>
        <v>10572684</v>
      </c>
      <c r="K39" s="121">
        <f t="shared" si="17"/>
        <v>5871715</v>
      </c>
      <c r="L39" s="121">
        <f t="shared" si="17"/>
        <v>1871715</v>
      </c>
      <c r="M39" s="121">
        <f t="shared" si="17"/>
        <v>66074285</v>
      </c>
      <c r="N39" s="121">
        <f t="shared" si="17"/>
        <v>32619855</v>
      </c>
      <c r="O39" s="121">
        <f t="shared" si="17"/>
        <v>0</v>
      </c>
      <c r="P39" s="121">
        <f t="shared" si="17"/>
        <v>1261937</v>
      </c>
      <c r="Q39" s="121">
        <f t="shared" si="17"/>
        <v>0</v>
      </c>
      <c r="R39" s="121">
        <f t="shared" si="17"/>
        <v>0</v>
      </c>
      <c r="S39" s="121">
        <f t="shared" si="17"/>
        <v>0</v>
      </c>
      <c r="T39" s="121">
        <f t="shared" si="17"/>
        <v>-235961</v>
      </c>
      <c r="U39" s="121">
        <f t="shared" si="17"/>
        <v>0</v>
      </c>
      <c r="V39" s="121">
        <f t="shared" si="17"/>
        <v>207718470</v>
      </c>
      <c r="W39" s="121">
        <f t="shared" si="17"/>
        <v>146860849</v>
      </c>
      <c r="X39" s="121">
        <f>X36+X37+X38</f>
        <v>630170226</v>
      </c>
      <c r="Y39" s="121">
        <f t="shared" si="17"/>
        <v>217806806</v>
      </c>
      <c r="Z39" s="121">
        <f t="shared" si="17"/>
        <v>847977032</v>
      </c>
    </row>
    <row r="40" spans="1:26" ht="12.75" customHeight="1" x14ac:dyDescent="0.2">
      <c r="A40" s="340" t="s">
        <v>266</v>
      </c>
      <c r="B40" s="340"/>
      <c r="C40" s="340"/>
      <c r="D40" s="340"/>
      <c r="E40" s="340"/>
      <c r="F40" s="340"/>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48816216</v>
      </c>
      <c r="X40" s="120">
        <f>H40+I40+J40+K40-L40+M40+N40+O40+P40+Q40+R40+V40+W40+S40+T40+U40</f>
        <v>48816216</v>
      </c>
      <c r="Y40" s="119">
        <v>23851442</v>
      </c>
      <c r="Z40" s="120">
        <f t="shared" ref="Z40:Z58" si="18">X40+Y40</f>
        <v>72667658</v>
      </c>
    </row>
    <row r="41" spans="1:26" ht="12.75" customHeight="1" x14ac:dyDescent="0.2">
      <c r="A41" s="340" t="s">
        <v>267</v>
      </c>
      <c r="B41" s="340"/>
      <c r="C41" s="340"/>
      <c r="D41" s="340"/>
      <c r="E41" s="340"/>
      <c r="F41" s="340"/>
      <c r="G41" s="116">
        <v>33</v>
      </c>
      <c r="H41" s="118">
        <v>0</v>
      </c>
      <c r="I41" s="118">
        <v>0</v>
      </c>
      <c r="J41" s="118">
        <v>0</v>
      </c>
      <c r="K41" s="118">
        <v>0</v>
      </c>
      <c r="L41" s="118">
        <v>0</v>
      </c>
      <c r="M41" s="118">
        <v>0</v>
      </c>
      <c r="N41" s="119">
        <v>0</v>
      </c>
      <c r="O41" s="118">
        <v>0</v>
      </c>
      <c r="P41" s="118">
        <v>0</v>
      </c>
      <c r="Q41" s="118">
        <v>0</v>
      </c>
      <c r="R41" s="118">
        <v>0</v>
      </c>
      <c r="S41" s="118">
        <v>0</v>
      </c>
      <c r="T41" s="119">
        <v>-169855</v>
      </c>
      <c r="U41" s="119">
        <v>0</v>
      </c>
      <c r="V41" s="118">
        <v>0</v>
      </c>
      <c r="W41" s="118">
        <v>0</v>
      </c>
      <c r="X41" s="120">
        <f t="shared" ref="X41:X58" si="19">H41+I41+J41+K41-L41+M41+N41+O41+P41+Q41+R41+V41+W41+S41+T41+U41</f>
        <v>-169855</v>
      </c>
      <c r="Y41" s="119">
        <v>-314477</v>
      </c>
      <c r="Z41" s="120">
        <f t="shared" si="18"/>
        <v>-484332</v>
      </c>
    </row>
    <row r="42" spans="1:26" ht="27" customHeight="1" x14ac:dyDescent="0.2">
      <c r="A42" s="340" t="s">
        <v>279</v>
      </c>
      <c r="B42" s="340"/>
      <c r="C42" s="340"/>
      <c r="D42" s="340"/>
      <c r="E42" s="340"/>
      <c r="F42" s="340"/>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340" t="s">
        <v>399</v>
      </c>
      <c r="B43" s="340"/>
      <c r="C43" s="340"/>
      <c r="D43" s="340"/>
      <c r="E43" s="340"/>
      <c r="F43" s="340"/>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340" t="s">
        <v>269</v>
      </c>
      <c r="B44" s="340"/>
      <c r="C44" s="340"/>
      <c r="D44" s="340"/>
      <c r="E44" s="340"/>
      <c r="F44" s="340"/>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340" t="s">
        <v>270</v>
      </c>
      <c r="B45" s="340"/>
      <c r="C45" s="340"/>
      <c r="D45" s="340"/>
      <c r="E45" s="340"/>
      <c r="F45" s="340"/>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340" t="s">
        <v>280</v>
      </c>
      <c r="B46" s="340"/>
      <c r="C46" s="340"/>
      <c r="D46" s="340"/>
      <c r="E46" s="340"/>
      <c r="F46" s="340"/>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340" t="s">
        <v>272</v>
      </c>
      <c r="B47" s="340"/>
      <c r="C47" s="340"/>
      <c r="D47" s="340"/>
      <c r="E47" s="340"/>
      <c r="F47" s="340"/>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340" t="s">
        <v>273</v>
      </c>
      <c r="B48" s="340"/>
      <c r="C48" s="340"/>
      <c r="D48" s="340"/>
      <c r="E48" s="340"/>
      <c r="F48" s="340"/>
      <c r="G48" s="116">
        <v>40</v>
      </c>
      <c r="H48" s="119">
        <v>0</v>
      </c>
      <c r="I48" s="119">
        <v>0</v>
      </c>
      <c r="J48" s="119">
        <v>0</v>
      </c>
      <c r="K48" s="119">
        <v>-16663</v>
      </c>
      <c r="L48" s="119">
        <v>-16663</v>
      </c>
      <c r="M48" s="119">
        <v>0</v>
      </c>
      <c r="N48" s="119">
        <v>-102171</v>
      </c>
      <c r="O48" s="119">
        <v>0</v>
      </c>
      <c r="P48" s="119">
        <v>0</v>
      </c>
      <c r="Q48" s="119">
        <v>0</v>
      </c>
      <c r="R48" s="119">
        <v>0</v>
      </c>
      <c r="S48" s="119">
        <v>0</v>
      </c>
      <c r="T48" s="119">
        <v>0</v>
      </c>
      <c r="U48" s="119">
        <v>0</v>
      </c>
      <c r="V48" s="119">
        <v>-531499</v>
      </c>
      <c r="W48" s="119">
        <v>0</v>
      </c>
      <c r="X48" s="120">
        <f t="shared" si="19"/>
        <v>-633670</v>
      </c>
      <c r="Y48" s="119">
        <v>-416818</v>
      </c>
      <c r="Z48" s="120">
        <f t="shared" si="18"/>
        <v>-1050488</v>
      </c>
    </row>
    <row r="49" spans="1:26" ht="12.75" customHeight="1" x14ac:dyDescent="0.2">
      <c r="A49" s="340" t="s">
        <v>274</v>
      </c>
      <c r="B49" s="340"/>
      <c r="C49" s="340"/>
      <c r="D49" s="340"/>
      <c r="E49" s="340"/>
      <c r="F49" s="340"/>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340" t="s">
        <v>400</v>
      </c>
      <c r="B50" s="340"/>
      <c r="C50" s="340"/>
      <c r="D50" s="340"/>
      <c r="E50" s="340"/>
      <c r="F50" s="340"/>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340" t="s">
        <v>401</v>
      </c>
      <c r="B51" s="340"/>
      <c r="C51" s="340"/>
      <c r="D51" s="340"/>
      <c r="E51" s="340"/>
      <c r="F51" s="340"/>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340" t="s">
        <v>402</v>
      </c>
      <c r="B52" s="340"/>
      <c r="C52" s="340"/>
      <c r="D52" s="340"/>
      <c r="E52" s="340"/>
      <c r="F52" s="340"/>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340" t="s">
        <v>275</v>
      </c>
      <c r="B53" s="340"/>
      <c r="C53" s="340"/>
      <c r="D53" s="340"/>
      <c r="E53" s="340"/>
      <c r="F53" s="340"/>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340" t="s">
        <v>403</v>
      </c>
      <c r="B54" s="340"/>
      <c r="C54" s="340"/>
      <c r="D54" s="340"/>
      <c r="E54" s="340"/>
      <c r="F54" s="340"/>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340" t="s">
        <v>411</v>
      </c>
      <c r="B55" s="340"/>
      <c r="C55" s="340"/>
      <c r="D55" s="340"/>
      <c r="E55" s="340"/>
      <c r="F55" s="340"/>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340" t="s">
        <v>404</v>
      </c>
      <c r="B56" s="340"/>
      <c r="C56" s="340"/>
      <c r="D56" s="340"/>
      <c r="E56" s="340"/>
      <c r="F56" s="340"/>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340" t="s">
        <v>412</v>
      </c>
      <c r="B57" s="340"/>
      <c r="C57" s="340"/>
      <c r="D57" s="340"/>
      <c r="E57" s="340"/>
      <c r="F57" s="340"/>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146860849</v>
      </c>
      <c r="W57" s="119">
        <v>-146860849</v>
      </c>
      <c r="X57" s="120">
        <f t="shared" si="19"/>
        <v>0</v>
      </c>
      <c r="Y57" s="119">
        <v>0</v>
      </c>
      <c r="Z57" s="120">
        <f t="shared" si="18"/>
        <v>0</v>
      </c>
    </row>
    <row r="58" spans="1:26" ht="12.75" customHeight="1" x14ac:dyDescent="0.2">
      <c r="A58" s="340" t="s">
        <v>406</v>
      </c>
      <c r="B58" s="340"/>
      <c r="C58" s="340"/>
      <c r="D58" s="340"/>
      <c r="E58" s="340"/>
      <c r="F58" s="340"/>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341" t="s">
        <v>413</v>
      </c>
      <c r="B59" s="341"/>
      <c r="C59" s="341"/>
      <c r="D59" s="341"/>
      <c r="E59" s="341"/>
      <c r="F59" s="341"/>
      <c r="G59" s="117">
        <v>51</v>
      </c>
      <c r="H59" s="121">
        <f>SUM(H39:H58)</f>
        <v>159471379</v>
      </c>
      <c r="I59" s="121">
        <f t="shared" ref="I59:Z59" si="20">SUM(I39:I58)</f>
        <v>1826728</v>
      </c>
      <c r="J59" s="121">
        <f t="shared" si="20"/>
        <v>10572684</v>
      </c>
      <c r="K59" s="121">
        <f t="shared" si="20"/>
        <v>5855052</v>
      </c>
      <c r="L59" s="121">
        <f t="shared" si="20"/>
        <v>1855052</v>
      </c>
      <c r="M59" s="121">
        <f t="shared" si="20"/>
        <v>66074285</v>
      </c>
      <c r="N59" s="121">
        <f t="shared" si="20"/>
        <v>32517684</v>
      </c>
      <c r="O59" s="121">
        <f t="shared" si="20"/>
        <v>0</v>
      </c>
      <c r="P59" s="121">
        <f t="shared" si="20"/>
        <v>1261937</v>
      </c>
      <c r="Q59" s="121">
        <f t="shared" si="20"/>
        <v>0</v>
      </c>
      <c r="R59" s="121">
        <f t="shared" si="20"/>
        <v>0</v>
      </c>
      <c r="S59" s="121">
        <f t="shared" si="20"/>
        <v>0</v>
      </c>
      <c r="T59" s="121">
        <f t="shared" si="20"/>
        <v>-405816</v>
      </c>
      <c r="U59" s="121">
        <f t="shared" si="20"/>
        <v>0</v>
      </c>
      <c r="V59" s="121">
        <f t="shared" si="20"/>
        <v>354047820</v>
      </c>
      <c r="W59" s="121">
        <f t="shared" si="20"/>
        <v>48816216</v>
      </c>
      <c r="X59" s="121">
        <f>SUM(X39:X58)</f>
        <v>678182917</v>
      </c>
      <c r="Y59" s="121">
        <f t="shared" si="20"/>
        <v>240926953</v>
      </c>
      <c r="Z59" s="121">
        <f t="shared" si="20"/>
        <v>919109870</v>
      </c>
    </row>
    <row r="60" spans="1:26" x14ac:dyDescent="0.2">
      <c r="A60" s="342" t="s">
        <v>276</v>
      </c>
      <c r="B60" s="343"/>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row>
    <row r="61" spans="1:26" ht="31.5" customHeight="1" x14ac:dyDescent="0.2">
      <c r="A61" s="339" t="s">
        <v>414</v>
      </c>
      <c r="B61" s="339"/>
      <c r="C61" s="339"/>
      <c r="D61" s="339"/>
      <c r="E61" s="339"/>
      <c r="F61" s="339"/>
      <c r="G61" s="117">
        <v>52</v>
      </c>
      <c r="H61" s="120">
        <f>SUM(H41:H49)</f>
        <v>0</v>
      </c>
      <c r="I61" s="120">
        <f t="shared" ref="I61:Z61" si="21">SUM(I41:I49)</f>
        <v>0</v>
      </c>
      <c r="J61" s="120">
        <f t="shared" si="21"/>
        <v>0</v>
      </c>
      <c r="K61" s="120">
        <f t="shared" si="21"/>
        <v>-16663</v>
      </c>
      <c r="L61" s="120">
        <f t="shared" si="21"/>
        <v>-16663</v>
      </c>
      <c r="M61" s="120">
        <f t="shared" si="21"/>
        <v>0</v>
      </c>
      <c r="N61" s="120">
        <f t="shared" si="21"/>
        <v>-102171</v>
      </c>
      <c r="O61" s="120">
        <f t="shared" si="21"/>
        <v>0</v>
      </c>
      <c r="P61" s="120">
        <f t="shared" si="21"/>
        <v>0</v>
      </c>
      <c r="Q61" s="120">
        <f t="shared" si="21"/>
        <v>0</v>
      </c>
      <c r="R61" s="120">
        <f t="shared" si="21"/>
        <v>0</v>
      </c>
      <c r="S61" s="120">
        <f t="shared" ref="S61:T61" si="22">SUM(S41:S49)</f>
        <v>0</v>
      </c>
      <c r="T61" s="120">
        <f t="shared" si="22"/>
        <v>-169855</v>
      </c>
      <c r="U61" s="120">
        <f t="shared" ref="U61" si="23">SUM(U41:U49)</f>
        <v>0</v>
      </c>
      <c r="V61" s="120">
        <f t="shared" si="21"/>
        <v>-531499</v>
      </c>
      <c r="W61" s="120">
        <f t="shared" si="21"/>
        <v>0</v>
      </c>
      <c r="X61" s="120">
        <f>SUM(X41:X49)</f>
        <v>-803525</v>
      </c>
      <c r="Y61" s="120">
        <f t="shared" si="21"/>
        <v>-731295</v>
      </c>
      <c r="Z61" s="120">
        <f t="shared" si="21"/>
        <v>-1534820</v>
      </c>
    </row>
    <row r="62" spans="1:26" ht="27.75" customHeight="1" x14ac:dyDescent="0.2">
      <c r="A62" s="339" t="s">
        <v>415</v>
      </c>
      <c r="B62" s="339"/>
      <c r="C62" s="339"/>
      <c r="D62" s="339"/>
      <c r="E62" s="339"/>
      <c r="F62" s="339"/>
      <c r="G62" s="117">
        <v>53</v>
      </c>
      <c r="H62" s="120">
        <f>H40+H61</f>
        <v>0</v>
      </c>
      <c r="I62" s="120">
        <f t="shared" ref="I62:Z62" si="24">I40+I61</f>
        <v>0</v>
      </c>
      <c r="J62" s="120">
        <f t="shared" si="24"/>
        <v>0</v>
      </c>
      <c r="K62" s="120">
        <f t="shared" si="24"/>
        <v>-16663</v>
      </c>
      <c r="L62" s="120">
        <f t="shared" si="24"/>
        <v>-16663</v>
      </c>
      <c r="M62" s="120">
        <f t="shared" si="24"/>
        <v>0</v>
      </c>
      <c r="N62" s="120">
        <f t="shared" si="24"/>
        <v>-102171</v>
      </c>
      <c r="O62" s="120">
        <f t="shared" si="24"/>
        <v>0</v>
      </c>
      <c r="P62" s="120">
        <f t="shared" si="24"/>
        <v>0</v>
      </c>
      <c r="Q62" s="120">
        <f t="shared" si="24"/>
        <v>0</v>
      </c>
      <c r="R62" s="120">
        <f t="shared" si="24"/>
        <v>0</v>
      </c>
      <c r="S62" s="120">
        <f t="shared" ref="S62:T62" si="25">S40+S61</f>
        <v>0</v>
      </c>
      <c r="T62" s="120">
        <f t="shared" si="25"/>
        <v>-169855</v>
      </c>
      <c r="U62" s="120">
        <f t="shared" ref="U62" si="26">U40+U61</f>
        <v>0</v>
      </c>
      <c r="V62" s="120">
        <f t="shared" si="24"/>
        <v>-531499</v>
      </c>
      <c r="W62" s="120">
        <f t="shared" si="24"/>
        <v>48816216</v>
      </c>
      <c r="X62" s="120">
        <f>X40+X61</f>
        <v>48012691</v>
      </c>
      <c r="Y62" s="120">
        <f t="shared" si="24"/>
        <v>23120147</v>
      </c>
      <c r="Z62" s="120">
        <f t="shared" si="24"/>
        <v>71132838</v>
      </c>
    </row>
    <row r="63" spans="1:26" ht="29.25" customHeight="1" x14ac:dyDescent="0.2">
      <c r="A63" s="339" t="s">
        <v>416</v>
      </c>
      <c r="B63" s="339"/>
      <c r="C63" s="339"/>
      <c r="D63" s="339"/>
      <c r="E63" s="339"/>
      <c r="F63" s="339"/>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146860849</v>
      </c>
      <c r="W63" s="120">
        <f t="shared" si="27"/>
        <v>-146860849</v>
      </c>
      <c r="X63" s="120">
        <f>SUM(X50:X58)</f>
        <v>0</v>
      </c>
      <c r="Y63" s="120">
        <f t="shared" si="27"/>
        <v>0</v>
      </c>
      <c r="Z63" s="120">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41" right="0.18" top="0.56999999999999995" bottom="0.56000000000000005" header="0.5" footer="0.5"/>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242"/>
  <sheetViews>
    <sheetView tabSelected="1" topLeftCell="A218" zoomScale="90" zoomScaleNormal="90" workbookViewId="0">
      <selection activeCell="D242" sqref="D242"/>
    </sheetView>
  </sheetViews>
  <sheetFormatPr defaultRowHeight="12.75" x14ac:dyDescent="0.2"/>
  <cols>
    <col min="1" max="1" width="3.28515625" customWidth="1"/>
    <col min="2" max="3" width="4.7109375" customWidth="1"/>
    <col min="4" max="4" width="50.140625" customWidth="1"/>
    <col min="5" max="5" width="12.28515625" customWidth="1"/>
    <col min="6" max="6" width="13.28515625" customWidth="1"/>
    <col min="7" max="7" width="12" customWidth="1"/>
    <col min="8" max="8" width="1.85546875" customWidth="1"/>
    <col min="9" max="10" width="12.85546875" customWidth="1"/>
    <col min="11" max="11" width="10" bestFit="1" customWidth="1"/>
  </cols>
  <sheetData>
    <row r="1" spans="1:11" x14ac:dyDescent="0.2">
      <c r="A1" s="132" t="s">
        <v>489</v>
      </c>
      <c r="B1" s="132"/>
      <c r="C1" s="132"/>
      <c r="D1" s="132"/>
      <c r="E1" s="132"/>
      <c r="F1" s="133"/>
      <c r="G1" s="133"/>
      <c r="H1" s="133"/>
      <c r="I1" s="133"/>
      <c r="J1" s="196"/>
      <c r="K1" s="196"/>
    </row>
    <row r="2" spans="1:11" x14ac:dyDescent="0.2">
      <c r="A2" s="133"/>
      <c r="B2" s="133"/>
      <c r="C2" s="133"/>
      <c r="D2" s="133"/>
      <c r="E2" s="133"/>
      <c r="F2" s="133"/>
      <c r="G2" s="133"/>
      <c r="H2" s="133"/>
      <c r="I2" s="133"/>
      <c r="J2" s="196"/>
      <c r="K2" s="196"/>
    </row>
    <row r="3" spans="1:11" x14ac:dyDescent="0.2">
      <c r="A3" s="132" t="s">
        <v>490</v>
      </c>
      <c r="B3" s="132"/>
      <c r="C3" s="132"/>
      <c r="D3" s="132"/>
      <c r="E3" s="132"/>
      <c r="F3" s="133"/>
      <c r="G3" s="133"/>
      <c r="H3" s="133"/>
      <c r="I3" s="133"/>
      <c r="J3" s="196"/>
      <c r="K3" s="196"/>
    </row>
    <row r="4" spans="1:11" x14ac:dyDescent="0.2">
      <c r="A4" s="133" t="s">
        <v>491</v>
      </c>
      <c r="B4" s="133"/>
      <c r="C4" s="133"/>
      <c r="D4" s="133"/>
      <c r="E4" s="133"/>
      <c r="F4" s="133"/>
      <c r="G4" s="133"/>
      <c r="H4" s="133"/>
      <c r="I4" s="133"/>
      <c r="J4" s="196"/>
      <c r="K4" s="196"/>
    </row>
    <row r="5" spans="1:11" x14ac:dyDescent="0.2">
      <c r="A5" s="133"/>
      <c r="B5" s="133"/>
      <c r="C5" s="133"/>
      <c r="D5" s="133"/>
      <c r="E5" s="133"/>
      <c r="F5" s="133"/>
      <c r="G5" s="133"/>
      <c r="H5" s="133"/>
      <c r="I5" s="133"/>
      <c r="J5" s="196"/>
      <c r="K5" s="196"/>
    </row>
    <row r="6" spans="1:11" x14ac:dyDescent="0.2">
      <c r="A6" s="132" t="s">
        <v>492</v>
      </c>
      <c r="B6" s="132"/>
      <c r="C6" s="132"/>
      <c r="D6" s="132"/>
      <c r="E6" s="132"/>
      <c r="F6" s="133"/>
      <c r="G6" s="133"/>
      <c r="H6" s="133"/>
      <c r="I6" s="133"/>
      <c r="J6" s="196"/>
      <c r="K6" s="196"/>
    </row>
    <row r="7" spans="1:11" x14ac:dyDescent="0.2">
      <c r="A7" s="133"/>
      <c r="B7" s="133"/>
      <c r="C7" s="133"/>
      <c r="D7" s="133"/>
      <c r="E7" s="133"/>
      <c r="F7" s="133"/>
      <c r="G7" s="133"/>
      <c r="H7" s="133"/>
      <c r="I7" s="133"/>
      <c r="J7" s="196"/>
      <c r="K7" s="196"/>
    </row>
    <row r="8" spans="1:11" x14ac:dyDescent="0.2">
      <c r="A8" s="134" t="s">
        <v>493</v>
      </c>
      <c r="B8" s="134"/>
      <c r="C8" s="134"/>
      <c r="D8" s="134"/>
      <c r="E8" s="134"/>
      <c r="F8" s="133"/>
      <c r="G8" s="133"/>
      <c r="H8" s="133"/>
      <c r="I8" s="133"/>
      <c r="J8" s="196"/>
      <c r="K8" s="196"/>
    </row>
    <row r="9" spans="1:11" x14ac:dyDescent="0.2">
      <c r="A9" s="134"/>
      <c r="B9" s="134"/>
      <c r="C9" s="134"/>
      <c r="D9" s="134"/>
      <c r="E9" s="134"/>
      <c r="F9" s="133"/>
      <c r="G9" s="133"/>
      <c r="H9" s="133"/>
      <c r="I9" s="133"/>
      <c r="J9" s="196"/>
      <c r="K9" s="196"/>
    </row>
    <row r="10" spans="1:11" x14ac:dyDescent="0.2">
      <c r="A10" s="134" t="s">
        <v>494</v>
      </c>
      <c r="B10" s="134"/>
      <c r="C10" s="134"/>
      <c r="D10" s="134"/>
      <c r="E10" s="134"/>
      <c r="F10" s="133"/>
      <c r="G10" s="133"/>
      <c r="H10" s="133"/>
      <c r="I10" s="133"/>
      <c r="J10" s="196"/>
      <c r="K10" s="196"/>
    </row>
    <row r="11" spans="1:11" ht="12.75" customHeight="1" x14ac:dyDescent="0.2">
      <c r="A11" s="376" t="s">
        <v>495</v>
      </c>
      <c r="B11" s="376"/>
      <c r="C11" s="376"/>
      <c r="D11" s="376"/>
      <c r="E11" s="376"/>
      <c r="F11" s="376"/>
      <c r="G11" s="376"/>
      <c r="H11" s="376"/>
      <c r="I11" s="376"/>
      <c r="J11" s="196"/>
      <c r="K11" s="196"/>
    </row>
    <row r="12" spans="1:11" ht="12.75" customHeight="1" x14ac:dyDescent="0.2">
      <c r="A12" s="367" t="s">
        <v>496</v>
      </c>
      <c r="B12" s="367"/>
      <c r="C12" s="367"/>
      <c r="D12" s="367"/>
      <c r="E12" s="367"/>
      <c r="F12" s="367"/>
      <c r="G12" s="367"/>
      <c r="H12" s="367"/>
      <c r="I12" s="367"/>
      <c r="J12" s="196"/>
      <c r="K12" s="196"/>
    </row>
    <row r="13" spans="1:11" ht="12.75" customHeight="1" x14ac:dyDescent="0.2">
      <c r="A13" s="367" t="s">
        <v>497</v>
      </c>
      <c r="B13" s="367"/>
      <c r="C13" s="367"/>
      <c r="D13" s="367"/>
      <c r="E13" s="367"/>
      <c r="F13" s="367"/>
      <c r="G13" s="367"/>
      <c r="H13" s="367"/>
      <c r="I13" s="367"/>
      <c r="J13" s="196"/>
      <c r="K13" s="196"/>
    </row>
    <row r="14" spans="1:11" ht="12.75" customHeight="1" x14ac:dyDescent="0.2">
      <c r="A14" s="367" t="s">
        <v>498</v>
      </c>
      <c r="B14" s="367"/>
      <c r="C14" s="367"/>
      <c r="D14" s="367"/>
      <c r="E14" s="367"/>
      <c r="F14" s="367"/>
      <c r="G14" s="367"/>
      <c r="H14" s="367"/>
      <c r="I14" s="367"/>
      <c r="J14" s="196"/>
      <c r="K14" s="196"/>
    </row>
    <row r="15" spans="1:11" x14ac:dyDescent="0.2">
      <c r="A15" s="377" t="s">
        <v>499</v>
      </c>
      <c r="B15" s="377"/>
      <c r="C15" s="377"/>
      <c r="D15" s="377"/>
      <c r="E15" s="377"/>
      <c r="F15" s="377"/>
      <c r="G15" s="377"/>
      <c r="H15" s="377"/>
      <c r="I15" s="377"/>
      <c r="J15" s="196"/>
      <c r="K15" s="196"/>
    </row>
    <row r="16" spans="1:11" x14ac:dyDescent="0.2">
      <c r="A16" s="135"/>
      <c r="B16" s="135"/>
      <c r="C16" s="135"/>
      <c r="D16" s="135"/>
      <c r="E16" s="135"/>
      <c r="F16" s="135"/>
      <c r="G16" s="135"/>
      <c r="H16" s="135"/>
      <c r="I16" s="135"/>
      <c r="J16" s="196"/>
      <c r="K16" s="196"/>
    </row>
    <row r="17" spans="1:11" x14ac:dyDescent="0.2">
      <c r="A17" s="134" t="s">
        <v>500</v>
      </c>
      <c r="B17" s="134"/>
      <c r="C17" s="134"/>
      <c r="D17" s="134"/>
      <c r="E17" s="134"/>
      <c r="F17" s="134"/>
      <c r="G17" s="134"/>
      <c r="H17" s="134"/>
      <c r="I17" s="134"/>
      <c r="J17" s="196"/>
      <c r="K17" s="196"/>
    </row>
    <row r="18" spans="1:11" ht="26.25" customHeight="1" x14ac:dyDescent="0.2">
      <c r="A18" s="365" t="s">
        <v>501</v>
      </c>
      <c r="B18" s="365"/>
      <c r="C18" s="365"/>
      <c r="D18" s="365"/>
      <c r="E18" s="365"/>
      <c r="F18" s="365"/>
      <c r="G18" s="365"/>
      <c r="H18" s="365"/>
      <c r="I18" s="365"/>
      <c r="J18" s="196"/>
      <c r="K18" s="196"/>
    </row>
    <row r="19" spans="1:11" ht="12.75" customHeight="1" x14ac:dyDescent="0.2">
      <c r="A19" s="361" t="s">
        <v>502</v>
      </c>
      <c r="B19" s="361"/>
      <c r="C19" s="361"/>
      <c r="D19" s="361"/>
      <c r="E19" s="361"/>
      <c r="F19" s="361"/>
      <c r="G19" s="361"/>
      <c r="H19" s="361"/>
      <c r="I19" s="361"/>
      <c r="J19" s="196"/>
      <c r="K19" s="196"/>
    </row>
    <row r="20" spans="1:11" ht="24.75" customHeight="1" x14ac:dyDescent="0.2">
      <c r="A20" s="365" t="s">
        <v>503</v>
      </c>
      <c r="B20" s="365"/>
      <c r="C20" s="365"/>
      <c r="D20" s="365"/>
      <c r="E20" s="365"/>
      <c r="F20" s="365"/>
      <c r="G20" s="365"/>
      <c r="H20" s="365"/>
      <c r="I20" s="365"/>
      <c r="J20" s="196"/>
      <c r="K20" s="196"/>
    </row>
    <row r="21" spans="1:11" x14ac:dyDescent="0.2">
      <c r="A21" s="137"/>
      <c r="B21" s="137"/>
      <c r="C21" s="137"/>
      <c r="D21" s="137"/>
      <c r="E21" s="137"/>
      <c r="F21" s="137"/>
      <c r="G21" s="137"/>
      <c r="H21" s="137"/>
      <c r="I21" s="137"/>
      <c r="J21" s="196"/>
      <c r="K21" s="196"/>
    </row>
    <row r="22" spans="1:11" x14ac:dyDescent="0.2">
      <c r="A22" s="134" t="s">
        <v>504</v>
      </c>
      <c r="B22" s="134"/>
      <c r="C22" s="134"/>
      <c r="D22" s="134"/>
      <c r="E22" s="134"/>
      <c r="F22" s="134"/>
      <c r="G22" s="134"/>
      <c r="H22" s="134"/>
      <c r="I22" s="134"/>
      <c r="J22" s="196"/>
      <c r="K22" s="196"/>
    </row>
    <row r="23" spans="1:11" ht="12.75" customHeight="1" x14ac:dyDescent="0.2">
      <c r="A23" s="361" t="s">
        <v>642</v>
      </c>
      <c r="B23" s="361"/>
      <c r="C23" s="361"/>
      <c r="D23" s="361"/>
      <c r="E23" s="361"/>
      <c r="F23" s="361"/>
      <c r="G23" s="361"/>
      <c r="H23" s="361"/>
      <c r="I23" s="361"/>
      <c r="J23" s="196"/>
      <c r="K23" s="196"/>
    </row>
    <row r="24" spans="1:11" ht="12.75" customHeight="1" x14ac:dyDescent="0.2">
      <c r="A24" s="361" t="s">
        <v>643</v>
      </c>
      <c r="B24" s="361"/>
      <c r="C24" s="361"/>
      <c r="D24" s="361"/>
      <c r="E24" s="361"/>
      <c r="F24" s="361"/>
      <c r="G24" s="361"/>
      <c r="H24" s="361"/>
      <c r="I24" s="361"/>
      <c r="J24" s="196"/>
      <c r="K24" s="196"/>
    </row>
    <row r="25" spans="1:11" x14ac:dyDescent="0.2">
      <c r="A25" s="138"/>
      <c r="B25" s="138"/>
      <c r="C25" s="138"/>
      <c r="D25" s="138"/>
      <c r="E25" s="138"/>
      <c r="F25" s="133"/>
      <c r="G25" s="133"/>
      <c r="H25" s="133"/>
      <c r="I25" s="133"/>
      <c r="J25" s="196"/>
      <c r="K25" s="196"/>
    </row>
    <row r="26" spans="1:11" x14ac:dyDescent="0.2">
      <c r="A26" s="134" t="s">
        <v>505</v>
      </c>
      <c r="B26" s="134"/>
      <c r="C26" s="134"/>
      <c r="D26" s="134"/>
      <c r="E26" s="134"/>
      <c r="F26" s="134"/>
      <c r="G26" s="134"/>
      <c r="H26" s="134"/>
      <c r="I26" s="134"/>
      <c r="J26" s="196"/>
      <c r="K26" s="196"/>
    </row>
    <row r="27" spans="1:11" x14ac:dyDescent="0.2">
      <c r="A27" s="134"/>
      <c r="B27" s="134"/>
      <c r="C27" s="134"/>
      <c r="D27" s="134"/>
      <c r="E27" s="134"/>
      <c r="F27" s="134"/>
      <c r="G27" s="134"/>
      <c r="H27" s="134"/>
      <c r="I27" s="134"/>
      <c r="J27" s="196"/>
      <c r="K27" s="196"/>
    </row>
    <row r="28" spans="1:11" x14ac:dyDescent="0.2">
      <c r="A28" s="134" t="s">
        <v>506</v>
      </c>
      <c r="B28" s="134"/>
      <c r="C28" s="134"/>
      <c r="D28" s="134"/>
      <c r="E28" s="134"/>
      <c r="F28" s="134"/>
      <c r="G28" s="134"/>
      <c r="H28" s="134"/>
      <c r="I28" s="134"/>
      <c r="J28" s="196"/>
      <c r="K28" s="196"/>
    </row>
    <row r="29" spans="1:11" ht="27" customHeight="1" x14ac:dyDescent="0.2">
      <c r="A29" s="361" t="s">
        <v>644</v>
      </c>
      <c r="B29" s="361"/>
      <c r="C29" s="361"/>
      <c r="D29" s="361"/>
      <c r="E29" s="361"/>
      <c r="F29" s="361"/>
      <c r="G29" s="361"/>
      <c r="H29" s="361"/>
      <c r="I29" s="361"/>
      <c r="J29" s="196"/>
      <c r="K29" s="196"/>
    </row>
    <row r="30" spans="1:11" ht="39.75" customHeight="1" x14ac:dyDescent="0.2">
      <c r="A30" s="361" t="s">
        <v>645</v>
      </c>
      <c r="B30" s="361"/>
      <c r="C30" s="361"/>
      <c r="D30" s="361"/>
      <c r="E30" s="361"/>
      <c r="F30" s="361"/>
      <c r="G30" s="361"/>
      <c r="H30" s="361"/>
      <c r="I30" s="361"/>
      <c r="J30" s="196"/>
      <c r="K30" s="196"/>
    </row>
    <row r="31" spans="1:11" ht="25.5" customHeight="1" x14ac:dyDescent="0.2">
      <c r="A31" s="361" t="s">
        <v>507</v>
      </c>
      <c r="B31" s="361"/>
      <c r="C31" s="361"/>
      <c r="D31" s="361"/>
      <c r="E31" s="361"/>
      <c r="F31" s="361"/>
      <c r="G31" s="361"/>
      <c r="H31" s="361"/>
      <c r="I31" s="361"/>
      <c r="J31" s="196"/>
      <c r="K31" s="196"/>
    </row>
    <row r="32" spans="1:11" x14ac:dyDescent="0.2">
      <c r="A32" s="136"/>
      <c r="B32" s="136"/>
      <c r="C32" s="136"/>
      <c r="D32" s="136"/>
      <c r="E32" s="136"/>
      <c r="F32" s="136"/>
      <c r="G32" s="136"/>
      <c r="H32" s="136"/>
      <c r="I32" s="136"/>
      <c r="J32" s="196"/>
      <c r="K32" s="196"/>
    </row>
    <row r="33" spans="1:11" x14ac:dyDescent="0.2">
      <c r="A33" s="134" t="s">
        <v>508</v>
      </c>
      <c r="B33" s="134"/>
      <c r="C33" s="134"/>
      <c r="D33" s="134"/>
      <c r="E33" s="134"/>
      <c r="F33" s="134"/>
      <c r="G33" s="134"/>
      <c r="H33" s="134"/>
      <c r="I33" s="134"/>
      <c r="J33" s="196"/>
      <c r="K33" s="196"/>
    </row>
    <row r="34" spans="1:11" ht="26.25" customHeight="1" x14ac:dyDescent="0.2">
      <c r="A34" s="361" t="s">
        <v>509</v>
      </c>
      <c r="B34" s="361"/>
      <c r="C34" s="361"/>
      <c r="D34" s="361"/>
      <c r="E34" s="361"/>
      <c r="F34" s="361"/>
      <c r="G34" s="361"/>
      <c r="H34" s="361"/>
      <c r="I34" s="361"/>
      <c r="J34" s="196"/>
      <c r="K34" s="196"/>
    </row>
    <row r="35" spans="1:11" x14ac:dyDescent="0.2">
      <c r="A35" s="136"/>
      <c r="B35" s="136"/>
      <c r="C35" s="136"/>
      <c r="D35" s="136"/>
      <c r="E35" s="136"/>
      <c r="F35" s="136"/>
      <c r="G35" s="136"/>
      <c r="H35" s="136"/>
      <c r="I35" s="136"/>
      <c r="J35" s="196"/>
      <c r="K35" s="196"/>
    </row>
    <row r="36" spans="1:11" x14ac:dyDescent="0.2">
      <c r="A36" s="134" t="s">
        <v>510</v>
      </c>
      <c r="B36" s="134"/>
      <c r="C36" s="134"/>
      <c r="D36" s="134"/>
      <c r="E36" s="134"/>
      <c r="F36" s="134"/>
      <c r="G36" s="134"/>
      <c r="H36" s="134"/>
      <c r="I36" s="134"/>
      <c r="J36" s="196"/>
      <c r="K36" s="196"/>
    </row>
    <row r="37" spans="1:11" ht="25.5" customHeight="1" x14ac:dyDescent="0.2">
      <c r="A37" s="361" t="s">
        <v>646</v>
      </c>
      <c r="B37" s="361"/>
      <c r="C37" s="361"/>
      <c r="D37" s="361"/>
      <c r="E37" s="361"/>
      <c r="F37" s="361"/>
      <c r="G37" s="361"/>
      <c r="H37" s="361"/>
      <c r="I37" s="361"/>
      <c r="J37" s="196"/>
      <c r="K37" s="196"/>
    </row>
    <row r="38" spans="1:11" x14ac:dyDescent="0.2">
      <c r="A38" s="135"/>
      <c r="B38" s="135"/>
      <c r="C38" s="135"/>
      <c r="D38" s="135"/>
      <c r="E38" s="135"/>
      <c r="F38" s="136"/>
      <c r="G38" s="136"/>
      <c r="H38" s="136"/>
      <c r="I38" s="136"/>
      <c r="J38" s="196"/>
      <c r="K38" s="196"/>
    </row>
    <row r="39" spans="1:11" x14ac:dyDescent="0.2">
      <c r="A39" s="134" t="s">
        <v>511</v>
      </c>
      <c r="B39" s="134"/>
      <c r="C39" s="134"/>
      <c r="D39" s="134"/>
      <c r="E39" s="134"/>
      <c r="F39" s="134"/>
      <c r="G39" s="134"/>
      <c r="H39" s="134"/>
      <c r="I39" s="134"/>
      <c r="J39" s="196"/>
      <c r="K39" s="196"/>
    </row>
    <row r="40" spans="1:11" ht="51.75" customHeight="1" x14ac:dyDescent="0.2">
      <c r="A40" s="361" t="s">
        <v>647</v>
      </c>
      <c r="B40" s="361"/>
      <c r="C40" s="361"/>
      <c r="D40" s="361"/>
      <c r="E40" s="361"/>
      <c r="F40" s="361"/>
      <c r="G40" s="361"/>
      <c r="H40" s="361"/>
      <c r="I40" s="361"/>
      <c r="J40" s="196"/>
      <c r="K40" s="196"/>
    </row>
    <row r="41" spans="1:11" x14ac:dyDescent="0.2">
      <c r="A41" s="136"/>
      <c r="B41" s="136"/>
      <c r="C41" s="136"/>
      <c r="D41" s="136"/>
      <c r="E41" s="136"/>
      <c r="F41" s="136"/>
      <c r="G41" s="136"/>
      <c r="H41" s="136"/>
      <c r="I41" s="136"/>
      <c r="J41" s="196"/>
      <c r="K41" s="196"/>
    </row>
    <row r="42" spans="1:11" x14ac:dyDescent="0.2">
      <c r="A42" s="134" t="s">
        <v>512</v>
      </c>
      <c r="B42" s="134"/>
      <c r="C42" s="134"/>
      <c r="D42" s="134"/>
      <c r="E42" s="134"/>
      <c r="F42" s="134"/>
      <c r="G42" s="134"/>
      <c r="H42" s="134"/>
      <c r="I42" s="134"/>
      <c r="J42" s="196"/>
      <c r="K42" s="196"/>
    </row>
    <row r="43" spans="1:11" ht="12.75" customHeight="1" x14ac:dyDescent="0.2">
      <c r="A43" s="361" t="s">
        <v>513</v>
      </c>
      <c r="B43" s="361"/>
      <c r="C43" s="361"/>
      <c r="D43" s="361"/>
      <c r="E43" s="361"/>
      <c r="F43" s="361"/>
      <c r="G43" s="361"/>
      <c r="H43" s="361"/>
      <c r="I43" s="361"/>
      <c r="J43" s="196"/>
      <c r="K43" s="196"/>
    </row>
    <row r="44" spans="1:11" x14ac:dyDescent="0.2">
      <c r="A44" s="133"/>
      <c r="B44" s="133"/>
      <c r="C44" s="133"/>
      <c r="D44" s="133"/>
      <c r="E44" s="133"/>
      <c r="F44" s="133"/>
      <c r="G44" s="133"/>
      <c r="H44" s="133"/>
      <c r="I44" s="133"/>
      <c r="J44" s="196"/>
      <c r="K44" s="196"/>
    </row>
    <row r="45" spans="1:11" x14ac:dyDescent="0.2">
      <c r="A45" s="134" t="s">
        <v>514</v>
      </c>
      <c r="B45" s="134"/>
      <c r="C45" s="134"/>
      <c r="D45" s="134"/>
      <c r="E45" s="134"/>
      <c r="F45" s="134"/>
      <c r="G45" s="134"/>
      <c r="H45" s="134"/>
      <c r="I45" s="134"/>
      <c r="J45" s="196"/>
      <c r="K45" s="196"/>
    </row>
    <row r="46" spans="1:11" x14ac:dyDescent="0.2">
      <c r="A46" s="133"/>
      <c r="B46" s="133"/>
      <c r="C46" s="133"/>
      <c r="D46" s="133"/>
      <c r="E46" s="133"/>
      <c r="F46" s="133"/>
      <c r="G46" s="133"/>
      <c r="H46" s="133"/>
      <c r="I46" s="133"/>
      <c r="J46" s="196"/>
      <c r="K46" s="196"/>
    </row>
    <row r="47" spans="1:11" x14ac:dyDescent="0.2">
      <c r="A47" s="139"/>
      <c r="B47" s="139"/>
      <c r="C47" s="139"/>
      <c r="D47" s="139"/>
      <c r="E47" s="139"/>
      <c r="F47" s="375" t="s">
        <v>515</v>
      </c>
      <c r="G47" s="375"/>
      <c r="H47" s="140"/>
      <c r="I47" s="375" t="s">
        <v>516</v>
      </c>
      <c r="J47" s="375"/>
      <c r="K47" s="196"/>
    </row>
    <row r="48" spans="1:11" ht="36" x14ac:dyDescent="0.2">
      <c r="A48" s="139"/>
      <c r="B48" s="139"/>
      <c r="C48" s="139"/>
      <c r="D48" s="139"/>
      <c r="E48" s="141" t="s">
        <v>517</v>
      </c>
      <c r="F48" s="142" t="s">
        <v>518</v>
      </c>
      <c r="G48" s="143" t="s">
        <v>519</v>
      </c>
      <c r="H48" s="144"/>
      <c r="I48" s="142" t="s">
        <v>518</v>
      </c>
      <c r="J48" s="143" t="s">
        <v>519</v>
      </c>
      <c r="K48" s="196"/>
    </row>
    <row r="49" spans="1:11" x14ac:dyDescent="0.2">
      <c r="A49" s="145" t="s">
        <v>641</v>
      </c>
      <c r="B49" s="145"/>
      <c r="C49" s="145"/>
      <c r="D49" s="145"/>
      <c r="E49" s="146"/>
      <c r="F49" s="139"/>
      <c r="G49" s="133"/>
      <c r="H49" s="133"/>
      <c r="I49" s="139"/>
      <c r="J49" s="133"/>
      <c r="K49" s="196"/>
    </row>
    <row r="50" spans="1:11" ht="12.75" customHeight="1" x14ac:dyDescent="0.2">
      <c r="A50" s="358" t="s">
        <v>520</v>
      </c>
      <c r="B50" s="358"/>
      <c r="C50" s="358"/>
      <c r="D50" s="358"/>
      <c r="E50" s="141" t="s">
        <v>521</v>
      </c>
      <c r="F50" s="148">
        <v>100</v>
      </c>
      <c r="G50" s="148">
        <v>100</v>
      </c>
      <c r="H50" s="133"/>
      <c r="I50" s="148">
        <v>100</v>
      </c>
      <c r="J50" s="148">
        <v>100</v>
      </c>
      <c r="K50" s="196"/>
    </row>
    <row r="51" spans="1:11" x14ac:dyDescent="0.2">
      <c r="A51" s="372" t="s">
        <v>664</v>
      </c>
      <c r="B51" s="372"/>
      <c r="C51" s="372"/>
      <c r="D51" s="372"/>
      <c r="E51" s="141" t="s">
        <v>521</v>
      </c>
      <c r="F51" s="148">
        <v>100</v>
      </c>
      <c r="G51" s="148">
        <v>100</v>
      </c>
      <c r="H51" s="133"/>
      <c r="I51" s="148">
        <v>100</v>
      </c>
      <c r="J51" s="148">
        <v>100</v>
      </c>
      <c r="K51" s="196"/>
    </row>
    <row r="52" spans="1:11" x14ac:dyDescent="0.2">
      <c r="A52" s="373" t="s">
        <v>522</v>
      </c>
      <c r="B52" s="373"/>
      <c r="C52" s="373"/>
      <c r="D52" s="373"/>
      <c r="E52" s="141" t="s">
        <v>521</v>
      </c>
      <c r="F52" s="197">
        <v>0</v>
      </c>
      <c r="G52" s="197">
        <v>0</v>
      </c>
      <c r="H52" s="133"/>
      <c r="I52" s="148">
        <v>100</v>
      </c>
      <c r="J52" s="148">
        <v>100</v>
      </c>
      <c r="K52" s="196"/>
    </row>
    <row r="53" spans="1:11" ht="26.25" customHeight="1" x14ac:dyDescent="0.2">
      <c r="A53" s="358" t="s">
        <v>523</v>
      </c>
      <c r="B53" s="358"/>
      <c r="C53" s="358"/>
      <c r="D53" s="358"/>
      <c r="E53" s="141" t="s">
        <v>521</v>
      </c>
      <c r="F53" s="148">
        <v>100</v>
      </c>
      <c r="G53" s="148">
        <v>100</v>
      </c>
      <c r="H53" s="133"/>
      <c r="I53" s="148">
        <v>100</v>
      </c>
      <c r="J53" s="148">
        <v>100</v>
      </c>
      <c r="K53" s="196"/>
    </row>
    <row r="54" spans="1:11" x14ac:dyDescent="0.2">
      <c r="A54" s="372" t="s">
        <v>524</v>
      </c>
      <c r="B54" s="372"/>
      <c r="C54" s="372"/>
      <c r="D54" s="372"/>
      <c r="E54" s="141" t="s">
        <v>521</v>
      </c>
      <c r="F54" s="148">
        <v>100</v>
      </c>
      <c r="G54" s="148">
        <v>100</v>
      </c>
      <c r="H54" s="133"/>
      <c r="I54" s="148">
        <v>100</v>
      </c>
      <c r="J54" s="148">
        <v>100</v>
      </c>
      <c r="K54" s="196"/>
    </row>
    <row r="55" spans="1:11" ht="26.25" customHeight="1" x14ac:dyDescent="0.2">
      <c r="A55" s="358" t="s">
        <v>525</v>
      </c>
      <c r="B55" s="358"/>
      <c r="C55" s="358"/>
      <c r="D55" s="358"/>
      <c r="E55" s="141" t="s">
        <v>521</v>
      </c>
      <c r="F55" s="148">
        <v>75</v>
      </c>
      <c r="G55" s="148">
        <v>75</v>
      </c>
      <c r="H55" s="133"/>
      <c r="I55" s="148">
        <v>75</v>
      </c>
      <c r="J55" s="148">
        <v>75</v>
      </c>
      <c r="K55" s="196"/>
    </row>
    <row r="56" spans="1:11" x14ac:dyDescent="0.2">
      <c r="A56" s="372" t="s">
        <v>526</v>
      </c>
      <c r="B56" s="372"/>
      <c r="C56" s="372"/>
      <c r="D56" s="372"/>
      <c r="E56" s="141" t="s">
        <v>521</v>
      </c>
      <c r="F56" s="148">
        <v>100</v>
      </c>
      <c r="G56" s="148">
        <v>100</v>
      </c>
      <c r="H56" s="133"/>
      <c r="I56" s="148">
        <v>100</v>
      </c>
      <c r="J56" s="148">
        <v>100</v>
      </c>
      <c r="K56" s="196"/>
    </row>
    <row r="57" spans="1:11" x14ac:dyDescent="0.2">
      <c r="A57" s="147"/>
      <c r="B57" s="372" t="s">
        <v>663</v>
      </c>
      <c r="C57" s="372"/>
      <c r="D57" s="372"/>
      <c r="E57" s="141" t="s">
        <v>521</v>
      </c>
      <c r="F57" s="197">
        <v>0</v>
      </c>
      <c r="G57" s="197">
        <v>0</v>
      </c>
      <c r="H57" s="133"/>
      <c r="I57" s="148">
        <v>100</v>
      </c>
      <c r="J57" s="148">
        <v>100</v>
      </c>
      <c r="K57" s="196"/>
    </row>
    <row r="58" spans="1:11" x14ac:dyDescent="0.2">
      <c r="A58" s="372" t="s">
        <v>527</v>
      </c>
      <c r="B58" s="372"/>
      <c r="C58" s="372"/>
      <c r="D58" s="372"/>
      <c r="E58" s="141" t="s">
        <v>521</v>
      </c>
      <c r="F58" s="148">
        <v>100</v>
      </c>
      <c r="G58" s="148">
        <v>100</v>
      </c>
      <c r="H58" s="133"/>
      <c r="I58" s="148">
        <v>100</v>
      </c>
      <c r="J58" s="148">
        <v>100</v>
      </c>
      <c r="K58" s="196"/>
    </row>
    <row r="59" spans="1:11" x14ac:dyDescent="0.2">
      <c r="A59" s="372" t="s">
        <v>528</v>
      </c>
      <c r="B59" s="372"/>
      <c r="C59" s="372"/>
      <c r="D59" s="372"/>
      <c r="E59" s="141" t="s">
        <v>521</v>
      </c>
      <c r="F59" s="148">
        <v>100</v>
      </c>
      <c r="G59" s="148">
        <v>100</v>
      </c>
      <c r="H59" s="133"/>
      <c r="I59" s="148">
        <v>100</v>
      </c>
      <c r="J59" s="148">
        <v>100</v>
      </c>
      <c r="K59" s="196"/>
    </row>
    <row r="60" spans="1:11" x14ac:dyDescent="0.2">
      <c r="A60" s="147"/>
      <c r="B60" s="372" t="s">
        <v>529</v>
      </c>
      <c r="C60" s="372"/>
      <c r="D60" s="372"/>
      <c r="E60" s="141" t="s">
        <v>521</v>
      </c>
      <c r="F60" s="148">
        <v>100</v>
      </c>
      <c r="G60" s="148">
        <v>100</v>
      </c>
      <c r="H60" s="133"/>
      <c r="I60" s="148">
        <v>100</v>
      </c>
      <c r="J60" s="148">
        <v>100</v>
      </c>
      <c r="K60" s="196"/>
    </row>
    <row r="61" spans="1:11" ht="25.5" customHeight="1" x14ac:dyDescent="0.2">
      <c r="A61" s="198"/>
      <c r="B61" s="358" t="s">
        <v>530</v>
      </c>
      <c r="C61" s="358"/>
      <c r="D61" s="358"/>
      <c r="E61" s="141" t="s">
        <v>521</v>
      </c>
      <c r="F61" s="148">
        <v>100</v>
      </c>
      <c r="G61" s="148">
        <v>100</v>
      </c>
      <c r="H61" s="133"/>
      <c r="I61" s="148">
        <v>100</v>
      </c>
      <c r="J61" s="148">
        <v>100</v>
      </c>
      <c r="K61" s="196"/>
    </row>
    <row r="62" spans="1:11" ht="26.25" customHeight="1" x14ac:dyDescent="0.2">
      <c r="A62" s="198"/>
      <c r="B62" s="358" t="s">
        <v>531</v>
      </c>
      <c r="C62" s="358"/>
      <c r="D62" s="358"/>
      <c r="E62" s="141" t="s">
        <v>521</v>
      </c>
      <c r="F62" s="148">
        <v>51</v>
      </c>
      <c r="G62" s="148">
        <v>51</v>
      </c>
      <c r="H62" s="137"/>
      <c r="I62" s="148">
        <v>51</v>
      </c>
      <c r="J62" s="148">
        <v>51</v>
      </c>
      <c r="K62" s="196"/>
    </row>
    <row r="63" spans="1:11" ht="12.75" customHeight="1" x14ac:dyDescent="0.2">
      <c r="A63" s="198"/>
      <c r="B63" s="358" t="s">
        <v>532</v>
      </c>
      <c r="C63" s="358"/>
      <c r="D63" s="358"/>
      <c r="E63" s="141" t="s">
        <v>521</v>
      </c>
      <c r="F63" s="148">
        <v>76</v>
      </c>
      <c r="G63" s="148">
        <v>76</v>
      </c>
      <c r="H63" s="137"/>
      <c r="I63" s="148">
        <v>76</v>
      </c>
      <c r="J63" s="148">
        <v>76</v>
      </c>
      <c r="K63" s="133"/>
    </row>
    <row r="64" spans="1:11" ht="12.75" customHeight="1" x14ac:dyDescent="0.2">
      <c r="A64" s="198"/>
      <c r="B64" s="358" t="s">
        <v>533</v>
      </c>
      <c r="C64" s="358"/>
      <c r="D64" s="358"/>
      <c r="E64" s="141" t="s">
        <v>521</v>
      </c>
      <c r="F64" s="148">
        <v>91.2</v>
      </c>
      <c r="G64" s="148">
        <v>91.2</v>
      </c>
      <c r="H64" s="137"/>
      <c r="I64" s="148">
        <v>91.2</v>
      </c>
      <c r="J64" s="148">
        <v>91.2</v>
      </c>
      <c r="K64" s="133"/>
    </row>
    <row r="65" spans="1:11" ht="12.75" customHeight="1" x14ac:dyDescent="0.2">
      <c r="A65" s="198"/>
      <c r="B65" s="374" t="s">
        <v>534</v>
      </c>
      <c r="C65" s="374"/>
      <c r="D65" s="374"/>
      <c r="E65" s="141" t="s">
        <v>535</v>
      </c>
      <c r="F65" s="148">
        <v>80</v>
      </c>
      <c r="G65" s="148">
        <v>80</v>
      </c>
      <c r="H65" s="137"/>
      <c r="I65" s="197">
        <v>0</v>
      </c>
      <c r="J65" s="197">
        <v>0</v>
      </c>
      <c r="K65" s="133"/>
    </row>
    <row r="66" spans="1:11" ht="25.5" customHeight="1" x14ac:dyDescent="0.2">
      <c r="A66" s="198"/>
      <c r="B66" s="358" t="s">
        <v>536</v>
      </c>
      <c r="C66" s="358"/>
      <c r="D66" s="358"/>
      <c r="E66" s="141" t="s">
        <v>521</v>
      </c>
      <c r="F66" s="148">
        <v>75.099999999999994</v>
      </c>
      <c r="G66" s="148">
        <v>75.099999999999994</v>
      </c>
      <c r="H66" s="137"/>
      <c r="I66" s="197">
        <v>0</v>
      </c>
      <c r="J66" s="197">
        <v>0</v>
      </c>
      <c r="K66" s="133"/>
    </row>
    <row r="67" spans="1:11" x14ac:dyDescent="0.2">
      <c r="A67" s="372" t="s">
        <v>537</v>
      </c>
      <c r="B67" s="372"/>
      <c r="C67" s="372"/>
      <c r="D67" s="372"/>
      <c r="E67" s="141" t="s">
        <v>521</v>
      </c>
      <c r="F67" s="148">
        <v>85.73</v>
      </c>
      <c r="G67" s="148">
        <v>85.73</v>
      </c>
      <c r="H67" s="137"/>
      <c r="I67" s="148">
        <v>85.73</v>
      </c>
      <c r="J67" s="148">
        <v>85.73</v>
      </c>
      <c r="K67" s="196"/>
    </row>
    <row r="68" spans="1:11" x14ac:dyDescent="0.2">
      <c r="A68" s="147"/>
      <c r="B68" s="372" t="s">
        <v>538</v>
      </c>
      <c r="C68" s="372"/>
      <c r="D68" s="372"/>
      <c r="E68" s="141" t="s">
        <v>539</v>
      </c>
      <c r="F68" s="148">
        <v>85</v>
      </c>
      <c r="G68" s="148">
        <v>72.03</v>
      </c>
      <c r="H68" s="137"/>
      <c r="I68" s="148">
        <v>85</v>
      </c>
      <c r="J68" s="148">
        <v>72.03</v>
      </c>
      <c r="K68" s="196"/>
    </row>
    <row r="69" spans="1:11" ht="24.75" customHeight="1" x14ac:dyDescent="0.2">
      <c r="A69" s="358" t="s">
        <v>540</v>
      </c>
      <c r="B69" s="358"/>
      <c r="C69" s="358"/>
      <c r="D69" s="358"/>
      <c r="E69" s="141" t="s">
        <v>521</v>
      </c>
      <c r="F69" s="148">
        <v>100</v>
      </c>
      <c r="G69" s="148">
        <v>100</v>
      </c>
      <c r="H69" s="137"/>
      <c r="I69" s="148">
        <v>100</v>
      </c>
      <c r="J69" s="148">
        <v>100</v>
      </c>
      <c r="K69" s="196"/>
    </row>
    <row r="70" spans="1:11" ht="12.75" customHeight="1" x14ac:dyDescent="0.2">
      <c r="A70" s="151"/>
      <c r="B70" s="358" t="s">
        <v>541</v>
      </c>
      <c r="C70" s="358"/>
      <c r="D70" s="358"/>
      <c r="E70" s="141" t="s">
        <v>521</v>
      </c>
      <c r="F70" s="148">
        <v>100</v>
      </c>
      <c r="G70" s="148">
        <v>100</v>
      </c>
      <c r="H70" s="137"/>
      <c r="I70" s="148">
        <v>100</v>
      </c>
      <c r="J70" s="148">
        <v>100</v>
      </c>
      <c r="K70" s="196"/>
    </row>
    <row r="71" spans="1:11" x14ac:dyDescent="0.2">
      <c r="A71" s="372" t="s">
        <v>542</v>
      </c>
      <c r="B71" s="372"/>
      <c r="C71" s="372"/>
      <c r="D71" s="372"/>
      <c r="E71" s="141" t="s">
        <v>521</v>
      </c>
      <c r="F71" s="148">
        <v>99.77</v>
      </c>
      <c r="G71" s="148">
        <v>99.77</v>
      </c>
      <c r="H71" s="137"/>
      <c r="I71" s="148">
        <v>99.77</v>
      </c>
      <c r="J71" s="148">
        <v>99.77</v>
      </c>
      <c r="K71" s="196"/>
    </row>
    <row r="72" spans="1:11" ht="26.25" customHeight="1" x14ac:dyDescent="0.2">
      <c r="A72" s="358" t="s">
        <v>543</v>
      </c>
      <c r="B72" s="358"/>
      <c r="C72" s="358"/>
      <c r="D72" s="358"/>
      <c r="E72" s="141" t="s">
        <v>521</v>
      </c>
      <c r="F72" s="148">
        <v>67.900000000000006</v>
      </c>
      <c r="G72" s="148">
        <v>67.900000000000006</v>
      </c>
      <c r="H72" s="137"/>
      <c r="I72" s="148">
        <v>67.900000000000006</v>
      </c>
      <c r="J72" s="148">
        <v>67.900000000000006</v>
      </c>
      <c r="K72" s="196"/>
    </row>
    <row r="73" spans="1:11" ht="25.5" customHeight="1" x14ac:dyDescent="0.2">
      <c r="A73" s="151"/>
      <c r="B73" s="358" t="s">
        <v>544</v>
      </c>
      <c r="C73" s="358"/>
      <c r="D73" s="358"/>
      <c r="E73" s="141" t="s">
        <v>521</v>
      </c>
      <c r="F73" s="148">
        <v>61.5</v>
      </c>
      <c r="G73" s="148">
        <v>41.75</v>
      </c>
      <c r="H73" s="137"/>
      <c r="I73" s="148">
        <v>51</v>
      </c>
      <c r="J73" s="148">
        <v>34.630000000000003</v>
      </c>
      <c r="K73" s="196"/>
    </row>
    <row r="74" spans="1:11" ht="26.25" customHeight="1" x14ac:dyDescent="0.2">
      <c r="A74" s="151"/>
      <c r="B74" s="358" t="s">
        <v>545</v>
      </c>
      <c r="C74" s="358"/>
      <c r="D74" s="358"/>
      <c r="E74" s="141" t="s">
        <v>521</v>
      </c>
      <c r="F74" s="148">
        <v>81.19</v>
      </c>
      <c r="G74" s="148">
        <v>55.13</v>
      </c>
      <c r="H74" s="137"/>
      <c r="I74" s="148">
        <v>81.19</v>
      </c>
      <c r="J74" s="148">
        <v>55.13</v>
      </c>
      <c r="K74" s="196"/>
    </row>
    <row r="75" spans="1:11" ht="12.75" customHeight="1" x14ac:dyDescent="0.2">
      <c r="A75" s="151"/>
      <c r="B75" s="358" t="s">
        <v>546</v>
      </c>
      <c r="C75" s="358"/>
      <c r="D75" s="358"/>
      <c r="E75" s="141" t="s">
        <v>547</v>
      </c>
      <c r="F75" s="148">
        <v>100</v>
      </c>
      <c r="G75" s="148">
        <v>67.900000000000006</v>
      </c>
      <c r="H75" s="137"/>
      <c r="I75" s="148">
        <v>100</v>
      </c>
      <c r="J75" s="148">
        <v>67.900000000000006</v>
      </c>
      <c r="K75" s="196"/>
    </row>
    <row r="76" spans="1:11" x14ac:dyDescent="0.2">
      <c r="A76" s="372" t="s">
        <v>548</v>
      </c>
      <c r="B76" s="372"/>
      <c r="C76" s="372"/>
      <c r="D76" s="372"/>
      <c r="E76" s="141" t="s">
        <v>521</v>
      </c>
      <c r="F76" s="148">
        <v>100</v>
      </c>
      <c r="G76" s="148">
        <v>100</v>
      </c>
      <c r="H76" s="137"/>
      <c r="I76" s="148">
        <v>100</v>
      </c>
      <c r="J76" s="148">
        <v>100</v>
      </c>
      <c r="K76" s="196"/>
    </row>
    <row r="77" spans="1:11" x14ac:dyDescent="0.2">
      <c r="A77" s="196"/>
      <c r="B77" s="372" t="s">
        <v>549</v>
      </c>
      <c r="C77" s="372"/>
      <c r="D77" s="372"/>
      <c r="E77" s="141" t="s">
        <v>521</v>
      </c>
      <c r="F77" s="148">
        <v>38</v>
      </c>
      <c r="G77" s="148">
        <v>38</v>
      </c>
      <c r="H77" s="148"/>
      <c r="I77" s="148">
        <v>38</v>
      </c>
      <c r="J77" s="148">
        <v>38</v>
      </c>
      <c r="K77" s="196"/>
    </row>
    <row r="78" spans="1:11" ht="25.5" customHeight="1" x14ac:dyDescent="0.2">
      <c r="A78" s="196"/>
      <c r="B78" s="358" t="s">
        <v>550</v>
      </c>
      <c r="C78" s="358"/>
      <c r="D78" s="358"/>
      <c r="E78" s="141" t="s">
        <v>521</v>
      </c>
      <c r="F78" s="148">
        <v>76</v>
      </c>
      <c r="G78" s="148">
        <v>76</v>
      </c>
      <c r="H78" s="148"/>
      <c r="I78" s="148">
        <v>76</v>
      </c>
      <c r="J78" s="148">
        <v>76</v>
      </c>
      <c r="K78" s="196"/>
    </row>
    <row r="79" spans="1:11" ht="25.5" customHeight="1" x14ac:dyDescent="0.2">
      <c r="A79" s="196"/>
      <c r="B79" s="196"/>
      <c r="C79" s="362" t="s">
        <v>549</v>
      </c>
      <c r="D79" s="362"/>
      <c r="E79" s="141" t="s">
        <v>521</v>
      </c>
      <c r="F79" s="148">
        <v>50</v>
      </c>
      <c r="G79" s="148">
        <v>38</v>
      </c>
      <c r="H79" s="148"/>
      <c r="I79" s="148">
        <v>50</v>
      </c>
      <c r="J79" s="148">
        <v>38</v>
      </c>
      <c r="K79" s="196"/>
    </row>
    <row r="80" spans="1:11" x14ac:dyDescent="0.2">
      <c r="A80" s="196"/>
      <c r="B80" s="373" t="s">
        <v>551</v>
      </c>
      <c r="C80" s="373"/>
      <c r="D80" s="373"/>
      <c r="E80" s="141" t="s">
        <v>521</v>
      </c>
      <c r="F80" s="148">
        <v>100</v>
      </c>
      <c r="G80" s="148">
        <v>100</v>
      </c>
      <c r="H80" s="148"/>
      <c r="I80" s="197">
        <v>0</v>
      </c>
      <c r="J80" s="197">
        <v>0</v>
      </c>
      <c r="K80" s="196"/>
    </row>
    <row r="81" spans="1:11" ht="26.25" customHeight="1" x14ac:dyDescent="0.2">
      <c r="A81" s="196"/>
      <c r="B81" s="175"/>
      <c r="C81" s="358" t="s">
        <v>552</v>
      </c>
      <c r="D81" s="358"/>
      <c r="E81" s="141" t="s">
        <v>521</v>
      </c>
      <c r="F81" s="148">
        <v>48.81</v>
      </c>
      <c r="G81" s="148">
        <v>48.81</v>
      </c>
      <c r="H81" s="148"/>
      <c r="I81" s="197">
        <v>0</v>
      </c>
      <c r="J81" s="197">
        <v>0</v>
      </c>
      <c r="K81" s="196"/>
    </row>
    <row r="82" spans="1:11" ht="25.5" customHeight="1" x14ac:dyDescent="0.2">
      <c r="A82" s="196"/>
      <c r="B82" s="358" t="s">
        <v>552</v>
      </c>
      <c r="C82" s="358"/>
      <c r="D82" s="358"/>
      <c r="E82" s="141" t="s">
        <v>521</v>
      </c>
      <c r="F82" s="148">
        <v>29.25</v>
      </c>
      <c r="G82" s="148">
        <v>29.25</v>
      </c>
      <c r="H82" s="148"/>
      <c r="I82" s="197">
        <v>0</v>
      </c>
      <c r="J82" s="197">
        <v>0</v>
      </c>
      <c r="K82" s="196"/>
    </row>
    <row r="83" spans="1:11" ht="12.75" customHeight="1" x14ac:dyDescent="0.2">
      <c r="A83" s="196"/>
      <c r="B83" s="196"/>
      <c r="C83" s="362" t="s">
        <v>553</v>
      </c>
      <c r="D83" s="362"/>
      <c r="E83" s="141" t="s">
        <v>554</v>
      </c>
      <c r="F83" s="148">
        <v>51</v>
      </c>
      <c r="G83" s="148">
        <v>39.81</v>
      </c>
      <c r="H83" s="148"/>
      <c r="I83" s="197">
        <v>0</v>
      </c>
      <c r="J83" s="197">
        <v>0</v>
      </c>
      <c r="K83" s="196"/>
    </row>
    <row r="84" spans="1:11" ht="12.75" customHeight="1" x14ac:dyDescent="0.2">
      <c r="A84" s="196"/>
      <c r="B84" s="196"/>
      <c r="C84" s="362" t="s">
        <v>555</v>
      </c>
      <c r="D84" s="362"/>
      <c r="E84" s="141" t="s">
        <v>556</v>
      </c>
      <c r="F84" s="148">
        <v>100</v>
      </c>
      <c r="G84" s="148">
        <v>78.06</v>
      </c>
      <c r="H84" s="148"/>
      <c r="I84" s="197">
        <v>0</v>
      </c>
      <c r="J84" s="197">
        <v>0</v>
      </c>
      <c r="K84" s="196"/>
    </row>
    <row r="85" spans="1:11" ht="20.45" customHeight="1" x14ac:dyDescent="0.2">
      <c r="A85" s="358" t="s">
        <v>557</v>
      </c>
      <c r="B85" s="358"/>
      <c r="C85" s="358"/>
      <c r="D85" s="358"/>
      <c r="E85" s="141" t="s">
        <v>521</v>
      </c>
      <c r="F85" s="148">
        <v>60</v>
      </c>
      <c r="G85" s="148">
        <v>60</v>
      </c>
      <c r="H85" s="137"/>
      <c r="I85" s="148">
        <v>60</v>
      </c>
      <c r="J85" s="148">
        <v>60</v>
      </c>
      <c r="K85" s="196"/>
    </row>
    <row r="86" spans="1:11" ht="12.75" customHeight="1" x14ac:dyDescent="0.2">
      <c r="A86" s="358" t="s">
        <v>558</v>
      </c>
      <c r="B86" s="358"/>
      <c r="C86" s="358"/>
      <c r="D86" s="358"/>
      <c r="E86" s="141" t="s">
        <v>521</v>
      </c>
      <c r="F86" s="148">
        <v>100</v>
      </c>
      <c r="G86" s="148">
        <v>100</v>
      </c>
      <c r="H86" s="137"/>
      <c r="I86" s="148">
        <v>100</v>
      </c>
      <c r="J86" s="148">
        <v>100</v>
      </c>
      <c r="K86" s="196"/>
    </row>
    <row r="87" spans="1:11" ht="12.75" customHeight="1" x14ac:dyDescent="0.2">
      <c r="A87" s="358" t="s">
        <v>559</v>
      </c>
      <c r="B87" s="358"/>
      <c r="C87" s="358"/>
      <c r="D87" s="358"/>
      <c r="E87" s="141" t="s">
        <v>560</v>
      </c>
      <c r="F87" s="148">
        <v>100</v>
      </c>
      <c r="G87" s="148">
        <v>100</v>
      </c>
      <c r="H87" s="137"/>
      <c r="I87" s="197">
        <v>0</v>
      </c>
      <c r="J87" s="197">
        <v>0</v>
      </c>
      <c r="K87" s="196"/>
    </row>
    <row r="88" spans="1:11" x14ac:dyDescent="0.2">
      <c r="A88" s="372" t="s">
        <v>561</v>
      </c>
      <c r="B88" s="372"/>
      <c r="C88" s="372"/>
      <c r="D88" s="372"/>
      <c r="E88" s="141" t="s">
        <v>521</v>
      </c>
      <c r="F88" s="148">
        <v>75.16</v>
      </c>
      <c r="G88" s="148">
        <v>75.16</v>
      </c>
      <c r="H88" s="137"/>
      <c r="I88" s="148">
        <v>75.16</v>
      </c>
      <c r="J88" s="148">
        <v>75.16</v>
      </c>
      <c r="K88" s="196"/>
    </row>
    <row r="89" spans="1:11" x14ac:dyDescent="0.2">
      <c r="A89" s="147"/>
      <c r="B89" s="372" t="s">
        <v>648</v>
      </c>
      <c r="C89" s="372"/>
      <c r="D89" s="372"/>
      <c r="E89" s="141" t="s">
        <v>521</v>
      </c>
      <c r="F89" s="148">
        <v>100</v>
      </c>
      <c r="G89" s="148">
        <v>75.16</v>
      </c>
      <c r="H89" s="137"/>
      <c r="I89" s="148">
        <v>100</v>
      </c>
      <c r="J89" s="148">
        <v>75.16</v>
      </c>
      <c r="K89" s="196"/>
    </row>
    <row r="90" spans="1:11" x14ac:dyDescent="0.2">
      <c r="A90" s="147"/>
      <c r="B90" s="372" t="s">
        <v>562</v>
      </c>
      <c r="C90" s="372"/>
      <c r="D90" s="372"/>
      <c r="E90" s="141" t="s">
        <v>521</v>
      </c>
      <c r="F90" s="148">
        <v>100</v>
      </c>
      <c r="G90" s="148">
        <v>75.16</v>
      </c>
      <c r="H90" s="137"/>
      <c r="I90" s="148">
        <v>100</v>
      </c>
      <c r="J90" s="148">
        <v>75.16</v>
      </c>
      <c r="K90" s="196"/>
    </row>
    <row r="91" spans="1:11" x14ac:dyDescent="0.2">
      <c r="A91" s="147"/>
      <c r="B91" s="372" t="s">
        <v>563</v>
      </c>
      <c r="C91" s="372"/>
      <c r="D91" s="372"/>
      <c r="E91" s="141" t="s">
        <v>521</v>
      </c>
      <c r="F91" s="148">
        <v>100</v>
      </c>
      <c r="G91" s="148">
        <v>75.16</v>
      </c>
      <c r="H91" s="137"/>
      <c r="I91" s="148">
        <v>100</v>
      </c>
      <c r="J91" s="148">
        <v>75.16</v>
      </c>
      <c r="K91" s="196"/>
    </row>
    <row r="92" spans="1:11" x14ac:dyDescent="0.2">
      <c r="A92" s="147"/>
      <c r="B92" s="147" t="s">
        <v>638</v>
      </c>
      <c r="C92" s="147"/>
      <c r="D92" s="147"/>
      <c r="E92" s="141" t="s">
        <v>521</v>
      </c>
      <c r="F92" s="148">
        <v>100</v>
      </c>
      <c r="G92" s="148">
        <v>75.16</v>
      </c>
      <c r="H92" s="137"/>
      <c r="I92" s="148">
        <v>100</v>
      </c>
      <c r="J92" s="148">
        <v>75.16</v>
      </c>
      <c r="K92" s="196"/>
    </row>
    <row r="93" spans="1:11" x14ac:dyDescent="0.2">
      <c r="A93" s="147"/>
      <c r="B93" s="372" t="s">
        <v>564</v>
      </c>
      <c r="C93" s="372"/>
      <c r="D93" s="372"/>
      <c r="E93" s="141" t="s">
        <v>556</v>
      </c>
      <c r="F93" s="148">
        <v>100</v>
      </c>
      <c r="G93" s="148">
        <v>75.16</v>
      </c>
      <c r="H93" s="137"/>
      <c r="I93" s="148">
        <v>100</v>
      </c>
      <c r="J93" s="148">
        <v>75.16</v>
      </c>
      <c r="K93" s="196"/>
    </row>
    <row r="94" spans="1:11" x14ac:dyDescent="0.2">
      <c r="A94" s="147"/>
      <c r="B94" s="372" t="s">
        <v>565</v>
      </c>
      <c r="C94" s="372"/>
      <c r="D94" s="372"/>
      <c r="E94" s="141" t="s">
        <v>554</v>
      </c>
      <c r="F94" s="148">
        <v>100</v>
      </c>
      <c r="G94" s="148">
        <v>75.16</v>
      </c>
      <c r="H94" s="137"/>
      <c r="I94" s="148">
        <v>100</v>
      </c>
      <c r="J94" s="148">
        <v>75.16</v>
      </c>
      <c r="K94" s="196"/>
    </row>
    <row r="95" spans="1:11" x14ac:dyDescent="0.2">
      <c r="A95" s="147"/>
      <c r="B95" s="372" t="s">
        <v>566</v>
      </c>
      <c r="C95" s="372"/>
      <c r="D95" s="372"/>
      <c r="E95" s="141" t="s">
        <v>567</v>
      </c>
      <c r="F95" s="148">
        <v>100</v>
      </c>
      <c r="G95" s="148">
        <v>75.16</v>
      </c>
      <c r="H95" s="137"/>
      <c r="I95" s="148">
        <v>100</v>
      </c>
      <c r="J95" s="148">
        <v>75.16</v>
      </c>
      <c r="K95" s="196"/>
    </row>
    <row r="96" spans="1:11" x14ac:dyDescent="0.2">
      <c r="A96" s="147"/>
      <c r="B96" s="372" t="s">
        <v>568</v>
      </c>
      <c r="C96" s="372"/>
      <c r="D96" s="372"/>
      <c r="E96" s="141" t="s">
        <v>569</v>
      </c>
      <c r="F96" s="148">
        <v>100</v>
      </c>
      <c r="G96" s="148">
        <v>75.16</v>
      </c>
      <c r="H96" s="137"/>
      <c r="I96" s="148">
        <v>100</v>
      </c>
      <c r="J96" s="148">
        <v>75.16</v>
      </c>
      <c r="K96" s="196"/>
    </row>
    <row r="97" spans="1:11" x14ac:dyDescent="0.2">
      <c r="A97" s="147"/>
      <c r="B97" s="147"/>
      <c r="C97" s="147"/>
      <c r="D97" s="147"/>
      <c r="E97" s="149"/>
      <c r="F97" s="148"/>
      <c r="G97" s="148"/>
      <c r="H97" s="137"/>
      <c r="I97" s="148"/>
      <c r="J97" s="148"/>
      <c r="K97" s="196"/>
    </row>
    <row r="98" spans="1:11" x14ac:dyDescent="0.2">
      <c r="A98" s="371"/>
      <c r="B98" s="371"/>
      <c r="C98" s="371"/>
      <c r="D98" s="371"/>
      <c r="E98" s="371"/>
      <c r="F98" s="371"/>
      <c r="G98" s="371"/>
      <c r="H98" s="371"/>
      <c r="I98" s="371"/>
      <c r="J98" s="371"/>
      <c r="K98" s="196"/>
    </row>
    <row r="99" spans="1:11" ht="38.25" customHeight="1" x14ac:dyDescent="0.2">
      <c r="A99" s="362" t="s">
        <v>651</v>
      </c>
      <c r="B99" s="362"/>
      <c r="C99" s="362"/>
      <c r="D99" s="362"/>
      <c r="E99" s="362"/>
      <c r="F99" s="362"/>
      <c r="G99" s="362"/>
      <c r="H99" s="362"/>
      <c r="I99" s="362"/>
      <c r="J99" s="362"/>
      <c r="K99" s="196"/>
    </row>
    <row r="100" spans="1:11" ht="27" customHeight="1" x14ac:dyDescent="0.2">
      <c r="A100" s="358" t="s">
        <v>639</v>
      </c>
      <c r="B100" s="358"/>
      <c r="C100" s="358"/>
      <c r="D100" s="358"/>
      <c r="E100" s="358"/>
      <c r="F100" s="358"/>
      <c r="G100" s="358"/>
      <c r="H100" s="358"/>
      <c r="I100" s="358"/>
      <c r="J100" s="358"/>
      <c r="K100" s="196"/>
    </row>
    <row r="101" spans="1:11" ht="13.5" customHeight="1" x14ac:dyDescent="0.2">
      <c r="A101" s="372" t="s">
        <v>640</v>
      </c>
      <c r="B101" s="372"/>
      <c r="C101" s="372"/>
      <c r="D101" s="372"/>
      <c r="E101" s="372"/>
      <c r="F101" s="372"/>
      <c r="G101" s="372"/>
      <c r="H101" s="372"/>
      <c r="I101" s="372"/>
      <c r="J101" s="372"/>
      <c r="K101" s="196"/>
    </row>
    <row r="102" spans="1:11" ht="36.75" customHeight="1" x14ac:dyDescent="0.2">
      <c r="A102" s="370" t="s">
        <v>649</v>
      </c>
      <c r="B102" s="370"/>
      <c r="C102" s="370"/>
      <c r="D102" s="370"/>
      <c r="E102" s="370"/>
      <c r="F102" s="370"/>
      <c r="G102" s="370"/>
      <c r="H102" s="370"/>
      <c r="I102" s="370"/>
      <c r="J102" s="370"/>
      <c r="K102" s="196"/>
    </row>
    <row r="103" spans="1:11" ht="50.25" customHeight="1" x14ac:dyDescent="0.2">
      <c r="A103" s="358" t="s">
        <v>652</v>
      </c>
      <c r="B103" s="358"/>
      <c r="C103" s="358"/>
      <c r="D103" s="358"/>
      <c r="E103" s="358"/>
      <c r="F103" s="358"/>
      <c r="G103" s="358"/>
      <c r="H103" s="358"/>
      <c r="I103" s="358"/>
      <c r="J103" s="358"/>
      <c r="K103" s="196"/>
    </row>
    <row r="104" spans="1:11" ht="37.5" customHeight="1" x14ac:dyDescent="0.2">
      <c r="A104" s="370" t="s">
        <v>650</v>
      </c>
      <c r="B104" s="370"/>
      <c r="C104" s="370"/>
      <c r="D104" s="370"/>
      <c r="E104" s="370"/>
      <c r="F104" s="370"/>
      <c r="G104" s="370"/>
      <c r="H104" s="370"/>
      <c r="I104" s="370"/>
      <c r="J104" s="370"/>
      <c r="K104" s="196"/>
    </row>
    <row r="105" spans="1:11" x14ac:dyDescent="0.2">
      <c r="A105" s="133" t="s">
        <v>653</v>
      </c>
      <c r="B105" s="133"/>
      <c r="C105" s="133"/>
      <c r="D105" s="133"/>
      <c r="E105" s="147"/>
      <c r="F105" s="148"/>
      <c r="G105" s="133"/>
      <c r="H105" s="133"/>
      <c r="I105" s="148"/>
      <c r="J105" s="196"/>
      <c r="K105" s="196"/>
    </row>
    <row r="106" spans="1:11" x14ac:dyDescent="0.2">
      <c r="A106" s="133"/>
      <c r="B106" s="133"/>
      <c r="C106" s="133"/>
      <c r="D106" s="133"/>
      <c r="E106" s="147"/>
      <c r="F106" s="148"/>
      <c r="G106" s="133"/>
      <c r="H106" s="133"/>
      <c r="I106" s="148"/>
      <c r="J106" s="196"/>
      <c r="K106" s="196"/>
    </row>
    <row r="107" spans="1:11" ht="39" customHeight="1" x14ac:dyDescent="0.2">
      <c r="A107" s="358" t="s">
        <v>570</v>
      </c>
      <c r="B107" s="358"/>
      <c r="C107" s="358"/>
      <c r="D107" s="358"/>
      <c r="E107" s="358"/>
      <c r="F107" s="358"/>
      <c r="G107" s="358"/>
      <c r="H107" s="358"/>
      <c r="I107" s="358"/>
      <c r="J107" s="196"/>
      <c r="K107" s="196"/>
    </row>
    <row r="108" spans="1:11" x14ac:dyDescent="0.2">
      <c r="A108" s="133"/>
      <c r="B108" s="133"/>
      <c r="C108" s="133"/>
      <c r="D108" s="133"/>
      <c r="E108" s="133"/>
      <c r="F108" s="133"/>
      <c r="G108" s="133"/>
      <c r="H108" s="133"/>
      <c r="I108" s="133"/>
      <c r="J108" s="196"/>
      <c r="K108" s="196"/>
    </row>
    <row r="109" spans="1:11" x14ac:dyDescent="0.2">
      <c r="A109" s="370"/>
      <c r="B109" s="149"/>
      <c r="C109" s="149"/>
      <c r="D109" s="149"/>
      <c r="E109" s="149"/>
      <c r="F109" s="140" t="s">
        <v>515</v>
      </c>
      <c r="G109" s="133"/>
      <c r="H109" s="133"/>
      <c r="I109" s="140" t="s">
        <v>516</v>
      </c>
      <c r="J109" s="196"/>
      <c r="K109" s="196"/>
    </row>
    <row r="110" spans="1:11" ht="24" x14ac:dyDescent="0.2">
      <c r="A110" s="370"/>
      <c r="B110" s="149"/>
      <c r="C110" s="149"/>
      <c r="D110" s="149"/>
      <c r="E110" s="149"/>
      <c r="F110" s="142" t="s">
        <v>571</v>
      </c>
      <c r="G110" s="133"/>
      <c r="H110" s="133"/>
      <c r="I110" s="142" t="s">
        <v>571</v>
      </c>
      <c r="J110" s="196"/>
      <c r="K110" s="196"/>
    </row>
    <row r="111" spans="1:11" x14ac:dyDescent="0.2">
      <c r="A111" s="147" t="s">
        <v>542</v>
      </c>
      <c r="B111" s="147"/>
      <c r="C111" s="147"/>
      <c r="D111" s="147"/>
      <c r="E111" s="147"/>
      <c r="F111" s="141">
        <v>61.97</v>
      </c>
      <c r="G111" s="133"/>
      <c r="H111" s="133"/>
      <c r="I111" s="152">
        <v>61.97</v>
      </c>
      <c r="J111" s="196"/>
      <c r="K111" s="196"/>
    </row>
    <row r="112" spans="1:11" ht="24" customHeight="1" x14ac:dyDescent="0.2">
      <c r="A112" s="358" t="s">
        <v>543</v>
      </c>
      <c r="B112" s="358"/>
      <c r="C112" s="358"/>
      <c r="D112" s="358"/>
      <c r="E112" s="151"/>
      <c r="F112" s="141">
        <v>52.73</v>
      </c>
      <c r="G112" s="133"/>
      <c r="H112" s="133"/>
      <c r="I112" s="153">
        <v>52.73</v>
      </c>
      <c r="J112" s="196"/>
      <c r="K112" s="196"/>
    </row>
    <row r="114" spans="1:11" x14ac:dyDescent="0.2">
      <c r="A114" s="147"/>
      <c r="B114" s="147"/>
      <c r="C114" s="147"/>
      <c r="D114" s="147"/>
      <c r="E114" s="147"/>
      <c r="F114" s="141"/>
      <c r="G114" s="133"/>
      <c r="H114" s="133"/>
      <c r="I114" s="152"/>
      <c r="J114" s="196"/>
      <c r="K114" s="196"/>
    </row>
    <row r="115" spans="1:11" ht="12.75" customHeight="1" x14ac:dyDescent="0.2">
      <c r="A115" s="368" t="s">
        <v>572</v>
      </c>
      <c r="B115" s="368"/>
      <c r="C115" s="368"/>
      <c r="D115" s="368"/>
      <c r="E115" s="368"/>
      <c r="F115" s="368"/>
      <c r="G115" s="368"/>
      <c r="H115" s="368"/>
      <c r="I115" s="368"/>
      <c r="J115" s="196"/>
      <c r="K115" s="196"/>
    </row>
    <row r="116" spans="1:11" x14ac:dyDescent="0.2">
      <c r="A116" s="154"/>
      <c r="B116" s="154"/>
      <c r="C116" s="154"/>
      <c r="D116" s="154"/>
      <c r="E116" s="154"/>
      <c r="F116" s="154"/>
      <c r="G116" s="154"/>
      <c r="H116" s="154"/>
      <c r="I116" s="154"/>
      <c r="J116" s="196"/>
      <c r="K116" s="196"/>
    </row>
    <row r="117" spans="1:11" ht="24.75" customHeight="1" x14ac:dyDescent="0.2">
      <c r="A117" s="369" t="s">
        <v>573</v>
      </c>
      <c r="B117" s="369"/>
      <c r="C117" s="369"/>
      <c r="D117" s="369"/>
      <c r="E117" s="369"/>
      <c r="F117" s="369"/>
      <c r="G117" s="369"/>
      <c r="H117" s="369"/>
      <c r="I117" s="369"/>
      <c r="J117" s="196"/>
      <c r="K117" s="196"/>
    </row>
    <row r="118" spans="1:11" ht="12.75" customHeight="1" x14ac:dyDescent="0.2">
      <c r="A118" s="361" t="s">
        <v>574</v>
      </c>
      <c r="B118" s="361"/>
      <c r="C118" s="361"/>
      <c r="D118" s="361"/>
      <c r="E118" s="361"/>
      <c r="F118" s="361"/>
      <c r="G118" s="361"/>
      <c r="H118" s="361"/>
      <c r="I118" s="155"/>
      <c r="J118" s="196"/>
      <c r="K118" s="196"/>
    </row>
    <row r="119" spans="1:11" ht="26.25" customHeight="1" x14ac:dyDescent="0.2">
      <c r="A119" s="367" t="s">
        <v>575</v>
      </c>
      <c r="B119" s="367"/>
      <c r="C119" s="367"/>
      <c r="D119" s="367"/>
      <c r="E119" s="367"/>
      <c r="F119" s="367"/>
      <c r="G119" s="367"/>
      <c r="H119" s="367"/>
      <c r="I119" s="367"/>
      <c r="J119" s="196"/>
      <c r="K119" s="196"/>
    </row>
    <row r="120" spans="1:11" ht="46.15" customHeight="1" x14ac:dyDescent="0.2">
      <c r="A120" s="367" t="s">
        <v>576</v>
      </c>
      <c r="B120" s="367"/>
      <c r="C120" s="367"/>
      <c r="D120" s="367"/>
      <c r="E120" s="367"/>
      <c r="F120" s="367"/>
      <c r="G120" s="367"/>
      <c r="H120" s="367"/>
      <c r="I120" s="367"/>
      <c r="J120" s="196"/>
      <c r="K120" s="196"/>
    </row>
    <row r="121" spans="1:11" ht="28.15" customHeight="1" x14ac:dyDescent="0.2">
      <c r="A121" s="366" t="s">
        <v>577</v>
      </c>
      <c r="B121" s="366"/>
      <c r="C121" s="366"/>
      <c r="D121" s="366"/>
      <c r="E121" s="366"/>
      <c r="F121" s="366"/>
      <c r="G121" s="366"/>
      <c r="H121" s="366"/>
      <c r="I121" s="366"/>
      <c r="J121" s="196"/>
      <c r="K121" s="196"/>
    </row>
    <row r="122" spans="1:11" ht="26.25" customHeight="1" x14ac:dyDescent="0.2">
      <c r="A122" s="367" t="s">
        <v>578</v>
      </c>
      <c r="B122" s="367"/>
      <c r="C122" s="367"/>
      <c r="D122" s="367"/>
      <c r="E122" s="367"/>
      <c r="F122" s="367"/>
      <c r="G122" s="367"/>
      <c r="H122" s="367"/>
      <c r="I122" s="367"/>
      <c r="J122" s="196"/>
      <c r="K122" s="196"/>
    </row>
    <row r="123" spans="1:11" ht="7.5" customHeight="1" x14ac:dyDescent="0.2">
      <c r="A123" s="361"/>
      <c r="B123" s="361"/>
      <c r="C123" s="361"/>
      <c r="D123" s="361"/>
      <c r="E123" s="361"/>
      <c r="F123" s="361"/>
      <c r="G123" s="361"/>
      <c r="H123" s="361"/>
      <c r="I123" s="361"/>
      <c r="J123" s="196"/>
      <c r="K123" s="196"/>
    </row>
    <row r="124" spans="1:11" ht="27.75" customHeight="1" x14ac:dyDescent="0.2">
      <c r="A124" s="361" t="s">
        <v>579</v>
      </c>
      <c r="B124" s="361"/>
      <c r="C124" s="361"/>
      <c r="D124" s="361"/>
      <c r="E124" s="361"/>
      <c r="F124" s="361"/>
      <c r="G124" s="361"/>
      <c r="H124" s="361"/>
      <c r="I124" s="361"/>
      <c r="J124" s="196"/>
      <c r="K124" s="196"/>
    </row>
    <row r="125" spans="1:11" ht="25.5" customHeight="1" x14ac:dyDescent="0.2">
      <c r="A125" s="361" t="s">
        <v>637</v>
      </c>
      <c r="B125" s="361"/>
      <c r="C125" s="361"/>
      <c r="D125" s="361"/>
      <c r="E125" s="361"/>
      <c r="F125" s="361"/>
      <c r="G125" s="361"/>
      <c r="H125" s="361"/>
      <c r="I125" s="361"/>
      <c r="J125" s="196"/>
      <c r="K125" s="196"/>
    </row>
    <row r="126" spans="1:11" x14ac:dyDescent="0.2">
      <c r="A126" s="136"/>
      <c r="B126" s="136"/>
      <c r="C126" s="136"/>
      <c r="D126" s="136"/>
      <c r="E126" s="136"/>
      <c r="F126" s="136"/>
      <c r="G126" s="136"/>
      <c r="H126" s="136"/>
      <c r="I126" s="136"/>
      <c r="J126" s="196"/>
      <c r="K126" s="196"/>
    </row>
    <row r="127" spans="1:11" x14ac:dyDescent="0.2">
      <c r="A127" s="156" t="s">
        <v>580</v>
      </c>
      <c r="B127" s="156"/>
      <c r="C127" s="156"/>
      <c r="D127" s="156"/>
      <c r="E127" s="156"/>
      <c r="F127" s="156"/>
      <c r="G127" s="156"/>
      <c r="H127" s="156"/>
      <c r="I127" s="156"/>
      <c r="J127" s="196"/>
      <c r="K127" s="196"/>
    </row>
    <row r="128" spans="1:11" ht="12.75" customHeight="1" x14ac:dyDescent="0.2">
      <c r="A128" s="361" t="s">
        <v>581</v>
      </c>
      <c r="B128" s="361"/>
      <c r="C128" s="361"/>
      <c r="D128" s="361"/>
      <c r="E128" s="361"/>
      <c r="F128" s="361"/>
      <c r="G128" s="361"/>
      <c r="H128" s="361"/>
      <c r="I128" s="361"/>
      <c r="J128" s="196"/>
      <c r="K128" s="196"/>
    </row>
    <row r="129" spans="1:11" x14ac:dyDescent="0.2">
      <c r="A129" s="133"/>
      <c r="B129" s="133"/>
      <c r="C129" s="133"/>
      <c r="D129" s="133"/>
      <c r="E129" s="133"/>
      <c r="F129" s="133"/>
      <c r="G129" s="133"/>
      <c r="H129" s="133"/>
      <c r="I129" s="133"/>
      <c r="J129" s="196"/>
      <c r="K129" s="196"/>
    </row>
    <row r="130" spans="1:11" ht="24" x14ac:dyDescent="0.2">
      <c r="A130" s="152"/>
      <c r="B130" s="152"/>
      <c r="C130" s="152"/>
      <c r="D130" s="152"/>
      <c r="E130" s="152"/>
      <c r="F130" s="157" t="s">
        <v>582</v>
      </c>
      <c r="G130" s="158"/>
      <c r="H130" s="158"/>
      <c r="I130" s="157" t="s">
        <v>583</v>
      </c>
      <c r="J130" s="196"/>
      <c r="K130" s="196"/>
    </row>
    <row r="131" spans="1:11" x14ac:dyDescent="0.2">
      <c r="A131" s="152"/>
      <c r="B131" s="152"/>
      <c r="C131" s="152"/>
      <c r="D131" s="152"/>
      <c r="E131" s="152"/>
      <c r="F131" s="159" t="s">
        <v>584</v>
      </c>
      <c r="G131" s="158"/>
      <c r="H131" s="158"/>
      <c r="I131" s="159" t="s">
        <v>584</v>
      </c>
      <c r="J131" s="196"/>
      <c r="K131" s="196"/>
    </row>
    <row r="132" spans="1:11" x14ac:dyDescent="0.2">
      <c r="A132" s="152"/>
      <c r="B132" s="152"/>
      <c r="C132" s="152"/>
      <c r="D132" s="152"/>
      <c r="E132" s="152"/>
      <c r="F132" s="160"/>
      <c r="G132" s="133"/>
      <c r="H132" s="133"/>
      <c r="I132" s="160"/>
      <c r="J132" s="196"/>
      <c r="K132" s="196"/>
    </row>
    <row r="133" spans="1:11" x14ac:dyDescent="0.2">
      <c r="A133" s="152" t="s">
        <v>585</v>
      </c>
      <c r="B133" s="152"/>
      <c r="C133" s="152"/>
      <c r="D133" s="152"/>
      <c r="E133" s="152"/>
      <c r="F133" s="161">
        <f>F134+F135</f>
        <v>26802000</v>
      </c>
      <c r="G133" s="133"/>
      <c r="H133" s="133"/>
      <c r="I133" s="161">
        <f>I134+I135</f>
        <v>17582000</v>
      </c>
      <c r="J133" s="196"/>
      <c r="K133" s="196"/>
    </row>
    <row r="134" spans="1:11" x14ac:dyDescent="0.2">
      <c r="A134" s="364" t="s">
        <v>586</v>
      </c>
      <c r="B134" s="364"/>
      <c r="C134" s="364"/>
      <c r="D134" s="364"/>
      <c r="E134" s="152"/>
      <c r="F134" s="162">
        <v>19292000</v>
      </c>
      <c r="G134" s="133"/>
      <c r="H134" s="133"/>
      <c r="I134" s="162">
        <v>15129000</v>
      </c>
      <c r="J134" s="196"/>
      <c r="K134" s="196"/>
    </row>
    <row r="135" spans="1:11" x14ac:dyDescent="0.2">
      <c r="A135" s="152" t="s">
        <v>587</v>
      </c>
      <c r="B135" s="152"/>
      <c r="C135" s="152"/>
      <c r="D135" s="152"/>
      <c r="E135" s="152"/>
      <c r="F135" s="162">
        <v>7510000</v>
      </c>
      <c r="G135" s="133"/>
      <c r="H135" s="133"/>
      <c r="I135" s="162">
        <v>2453000</v>
      </c>
      <c r="J135" s="196"/>
      <c r="K135" s="196"/>
    </row>
    <row r="136" spans="1:11" x14ac:dyDescent="0.2">
      <c r="A136" s="152" t="s">
        <v>588</v>
      </c>
      <c r="B136" s="152"/>
      <c r="C136" s="152"/>
      <c r="D136" s="152"/>
      <c r="E136" s="152"/>
      <c r="F136" s="161">
        <f>F137+F138</f>
        <v>276649000</v>
      </c>
      <c r="G136" s="133"/>
      <c r="H136" s="133"/>
      <c r="I136" s="161">
        <f>I137+I138</f>
        <v>255347000</v>
      </c>
      <c r="J136" s="196"/>
      <c r="K136" s="196"/>
    </row>
    <row r="137" spans="1:11" x14ac:dyDescent="0.2">
      <c r="A137" s="152" t="s">
        <v>589</v>
      </c>
      <c r="B137" s="152"/>
      <c r="C137" s="152"/>
      <c r="D137" s="152"/>
      <c r="E137" s="152"/>
      <c r="F137" s="162">
        <v>114194000</v>
      </c>
      <c r="G137" s="133"/>
      <c r="H137" s="133"/>
      <c r="I137" s="162">
        <v>75820000</v>
      </c>
      <c r="J137" s="196"/>
      <c r="K137" s="196"/>
    </row>
    <row r="138" spans="1:11" x14ac:dyDescent="0.2">
      <c r="A138" s="152" t="s">
        <v>590</v>
      </c>
      <c r="B138" s="152"/>
      <c r="C138" s="152"/>
      <c r="D138" s="152"/>
      <c r="E138" s="152"/>
      <c r="F138" s="162">
        <v>162455000</v>
      </c>
      <c r="G138" s="133"/>
      <c r="H138" s="133"/>
      <c r="I138" s="162">
        <v>179527000</v>
      </c>
      <c r="J138" s="196"/>
      <c r="K138" s="196"/>
    </row>
    <row r="139" spans="1:11" x14ac:dyDescent="0.2">
      <c r="A139" s="133" t="s">
        <v>591</v>
      </c>
      <c r="B139" s="133"/>
      <c r="C139" s="133"/>
      <c r="D139" s="152"/>
      <c r="E139" s="152"/>
      <c r="F139" s="161">
        <f>F140+F141</f>
        <v>34160000</v>
      </c>
      <c r="G139" s="133"/>
      <c r="H139" s="133"/>
      <c r="I139" s="161">
        <f>I140+I141</f>
        <v>36352000</v>
      </c>
      <c r="J139" s="196"/>
      <c r="K139" s="196"/>
    </row>
    <row r="140" spans="1:11" x14ac:dyDescent="0.2">
      <c r="A140" s="133" t="s">
        <v>592</v>
      </c>
      <c r="B140" s="133"/>
      <c r="C140" s="133"/>
      <c r="D140" s="152"/>
      <c r="E140" s="152"/>
      <c r="F140" s="162">
        <v>21615000</v>
      </c>
      <c r="G140" s="133"/>
      <c r="H140" s="133"/>
      <c r="I140" s="162">
        <v>23949000</v>
      </c>
      <c r="J140" s="196"/>
      <c r="K140" s="196"/>
    </row>
    <row r="141" spans="1:11" x14ac:dyDescent="0.2">
      <c r="A141" s="133" t="s">
        <v>593</v>
      </c>
      <c r="B141" s="133"/>
      <c r="C141" s="133"/>
      <c r="D141" s="152"/>
      <c r="E141" s="152"/>
      <c r="F141" s="162">
        <v>12545000</v>
      </c>
      <c r="G141" s="133"/>
      <c r="H141" s="133"/>
      <c r="I141" s="162">
        <v>12403000</v>
      </c>
      <c r="J141" s="196"/>
      <c r="K141" s="196"/>
    </row>
    <row r="142" spans="1:11" x14ac:dyDescent="0.2">
      <c r="A142" s="152" t="s">
        <v>654</v>
      </c>
      <c r="B142" s="152"/>
      <c r="C142" s="152"/>
      <c r="D142" s="152"/>
      <c r="E142" s="152"/>
      <c r="F142" s="163">
        <v>10273000</v>
      </c>
      <c r="G142" s="133"/>
      <c r="H142" s="133"/>
      <c r="I142" s="163">
        <v>6815000</v>
      </c>
      <c r="J142" s="196"/>
      <c r="K142" s="196"/>
    </row>
    <row r="143" spans="1:11" x14ac:dyDescent="0.2">
      <c r="A143" s="164" t="s">
        <v>594</v>
      </c>
      <c r="B143" s="152"/>
      <c r="C143" s="152"/>
      <c r="D143" s="152"/>
      <c r="E143" s="152"/>
      <c r="F143" s="161">
        <f>F133+F136+F139+F142</f>
        <v>347884000</v>
      </c>
      <c r="G143" s="133"/>
      <c r="H143" s="133"/>
      <c r="I143" s="161">
        <f>I133+I136+I139+I142</f>
        <v>316096000</v>
      </c>
      <c r="J143" s="196"/>
      <c r="K143" s="196"/>
    </row>
    <row r="144" spans="1:11" x14ac:dyDescent="0.2">
      <c r="A144" s="152" t="s">
        <v>595</v>
      </c>
      <c r="B144" s="152"/>
      <c r="C144" s="152"/>
      <c r="D144" s="152"/>
      <c r="E144" s="152"/>
      <c r="F144" s="162">
        <v>11581000</v>
      </c>
      <c r="G144" s="133"/>
      <c r="H144" s="133"/>
      <c r="I144" s="162">
        <v>15390000</v>
      </c>
      <c r="J144" s="196"/>
      <c r="K144" s="196"/>
    </row>
    <row r="145" spans="1:11" x14ac:dyDescent="0.2">
      <c r="A145" s="164" t="s">
        <v>596</v>
      </c>
      <c r="B145" s="164"/>
      <c r="C145" s="164"/>
      <c r="D145" s="164"/>
      <c r="E145" s="164"/>
      <c r="F145" s="165">
        <f>SUM(F143:F144)</f>
        <v>359465000</v>
      </c>
      <c r="G145" s="133"/>
      <c r="H145" s="133"/>
      <c r="I145" s="165">
        <f>SUM(I143:I144)</f>
        <v>331486000</v>
      </c>
      <c r="J145" s="196"/>
      <c r="K145" s="196"/>
    </row>
    <row r="146" spans="1:11" x14ac:dyDescent="0.2">
      <c r="A146" s="152" t="s">
        <v>597</v>
      </c>
      <c r="B146" s="152"/>
      <c r="C146" s="152"/>
      <c r="D146" s="152"/>
      <c r="E146" s="152"/>
      <c r="F146" s="166">
        <v>-28947000</v>
      </c>
      <c r="G146" s="133"/>
      <c r="H146" s="133"/>
      <c r="I146" s="166">
        <v>-25336000</v>
      </c>
      <c r="J146" s="196"/>
      <c r="K146" s="196"/>
    </row>
    <row r="147" spans="1:11" x14ac:dyDescent="0.2">
      <c r="A147" s="164" t="s">
        <v>598</v>
      </c>
      <c r="B147" s="152"/>
      <c r="C147" s="152"/>
      <c r="D147" s="152"/>
      <c r="E147" s="152"/>
      <c r="F147" s="161">
        <f>SUM(F145:F146)</f>
        <v>330518000</v>
      </c>
      <c r="G147" s="133"/>
      <c r="H147" s="133"/>
      <c r="I147" s="161">
        <f>SUM(I145:I146)</f>
        <v>306150000</v>
      </c>
      <c r="J147" s="196"/>
      <c r="K147" s="196"/>
    </row>
    <row r="148" spans="1:11" x14ac:dyDescent="0.2">
      <c r="A148" s="152"/>
      <c r="B148" s="152"/>
      <c r="C148" s="152"/>
      <c r="D148" s="152"/>
      <c r="E148" s="152"/>
      <c r="F148" s="162"/>
      <c r="G148" s="133"/>
      <c r="H148" s="133"/>
      <c r="I148" s="162"/>
      <c r="J148" s="196"/>
      <c r="K148" s="196"/>
    </row>
    <row r="149" spans="1:11" x14ac:dyDescent="0.2">
      <c r="A149" s="152"/>
      <c r="B149" s="152"/>
      <c r="C149" s="152"/>
      <c r="D149" s="152"/>
      <c r="E149" s="152"/>
      <c r="F149" s="162"/>
      <c r="G149" s="133"/>
      <c r="H149" s="133"/>
      <c r="I149" s="162"/>
      <c r="J149" s="196"/>
      <c r="K149" s="196"/>
    </row>
    <row r="150" spans="1:11" x14ac:dyDescent="0.2">
      <c r="A150" s="152" t="s">
        <v>599</v>
      </c>
      <c r="B150" s="152"/>
      <c r="C150" s="152"/>
      <c r="D150" s="152"/>
      <c r="E150" s="152"/>
      <c r="F150" s="162">
        <v>5575000</v>
      </c>
      <c r="G150" s="133"/>
      <c r="H150" s="133"/>
      <c r="I150" s="162">
        <v>3905000</v>
      </c>
      <c r="J150" s="196"/>
      <c r="K150" s="196"/>
    </row>
    <row r="151" spans="1:11" x14ac:dyDescent="0.2">
      <c r="A151" s="152" t="s">
        <v>600</v>
      </c>
      <c r="B151" s="152"/>
      <c r="C151" s="152"/>
      <c r="D151" s="152"/>
      <c r="E151" s="152"/>
      <c r="F151" s="162">
        <v>324943000</v>
      </c>
      <c r="G151" s="133"/>
      <c r="H151" s="133"/>
      <c r="I151" s="162">
        <v>302245000</v>
      </c>
      <c r="J151" s="196"/>
      <c r="K151" s="196"/>
    </row>
    <row r="152" spans="1:11" ht="13.5" thickBot="1" x14ac:dyDescent="0.25">
      <c r="A152" s="164" t="s">
        <v>596</v>
      </c>
      <c r="B152" s="164"/>
      <c r="C152" s="164"/>
      <c r="D152" s="164"/>
      <c r="E152" s="164"/>
      <c r="F152" s="167">
        <f>SUM(F150:F151)</f>
        <v>330518000</v>
      </c>
      <c r="G152" s="133"/>
      <c r="H152" s="133"/>
      <c r="I152" s="167">
        <f>SUM(I150:I151)</f>
        <v>306150000</v>
      </c>
      <c r="J152" s="196"/>
      <c r="K152" s="196"/>
    </row>
    <row r="153" spans="1:11" ht="13.5" thickTop="1" x14ac:dyDescent="0.2">
      <c r="A153" s="133"/>
      <c r="B153" s="133"/>
      <c r="C153" s="133"/>
      <c r="D153" s="133"/>
      <c r="E153" s="133"/>
      <c r="F153" s="133"/>
      <c r="G153" s="133"/>
      <c r="H153" s="133"/>
      <c r="I153" s="168"/>
      <c r="J153" s="196"/>
      <c r="K153" s="196"/>
    </row>
    <row r="154" spans="1:11" x14ac:dyDescent="0.2">
      <c r="A154" s="133"/>
      <c r="B154" s="133"/>
      <c r="C154" s="133"/>
      <c r="D154" s="133"/>
      <c r="E154" s="133"/>
      <c r="F154" s="133"/>
      <c r="G154" s="133"/>
      <c r="H154" s="133"/>
      <c r="I154" s="133"/>
      <c r="J154" s="196"/>
      <c r="K154" s="196"/>
    </row>
    <row r="155" spans="1:11" x14ac:dyDescent="0.2">
      <c r="A155" s="134" t="s">
        <v>601</v>
      </c>
      <c r="B155" s="134"/>
      <c r="C155" s="134"/>
      <c r="D155" s="134"/>
      <c r="E155" s="134"/>
      <c r="F155" s="134"/>
      <c r="G155" s="134"/>
      <c r="H155" s="134"/>
      <c r="I155" s="134"/>
      <c r="J155" s="196"/>
      <c r="K155" s="196"/>
    </row>
    <row r="156" spans="1:11" x14ac:dyDescent="0.2">
      <c r="A156" s="134"/>
      <c r="B156" s="134"/>
      <c r="C156" s="134"/>
      <c r="D156" s="134"/>
      <c r="E156" s="134"/>
      <c r="F156" s="134"/>
      <c r="G156" s="134"/>
      <c r="H156" s="134"/>
      <c r="I156" s="134"/>
      <c r="J156" s="196"/>
      <c r="K156" s="196"/>
    </row>
    <row r="157" spans="1:11" ht="25.5" customHeight="1" x14ac:dyDescent="0.2">
      <c r="A157" s="361" t="s">
        <v>655</v>
      </c>
      <c r="B157" s="361"/>
      <c r="C157" s="361"/>
      <c r="D157" s="361"/>
      <c r="E157" s="361"/>
      <c r="F157" s="361"/>
      <c r="G157" s="361"/>
      <c r="H157" s="361"/>
      <c r="I157" s="361"/>
      <c r="J157" s="196"/>
      <c r="K157" s="196"/>
    </row>
    <row r="158" spans="1:11" x14ac:dyDescent="0.2">
      <c r="A158" s="133"/>
      <c r="B158" s="133"/>
      <c r="C158" s="133"/>
      <c r="D158" s="133"/>
      <c r="E158" s="133"/>
      <c r="F158" s="133"/>
      <c r="G158" s="133"/>
      <c r="H158" s="133"/>
      <c r="I158" s="133"/>
      <c r="J158" s="196"/>
      <c r="K158" s="196"/>
    </row>
    <row r="159" spans="1:11" x14ac:dyDescent="0.2">
      <c r="A159" s="357" t="s">
        <v>602</v>
      </c>
      <c r="B159" s="357"/>
      <c r="C159" s="357"/>
      <c r="D159" s="357"/>
      <c r="E159" s="357"/>
      <c r="F159" s="357"/>
      <c r="G159" s="357"/>
      <c r="H159" s="357"/>
      <c r="I159" s="357"/>
      <c r="J159" s="196"/>
      <c r="K159" s="196"/>
    </row>
    <row r="160" spans="1:11" x14ac:dyDescent="0.2">
      <c r="A160" s="169"/>
      <c r="B160" s="169"/>
      <c r="C160" s="169"/>
      <c r="D160" s="169"/>
      <c r="E160" s="169"/>
      <c r="F160" s="133"/>
      <c r="G160" s="133"/>
      <c r="H160" s="133"/>
      <c r="I160" s="133"/>
      <c r="J160" s="196"/>
      <c r="K160" s="196"/>
    </row>
    <row r="161" spans="1:11" ht="38.25" customHeight="1" x14ac:dyDescent="0.2">
      <c r="A161" s="365" t="s">
        <v>659</v>
      </c>
      <c r="B161" s="365"/>
      <c r="C161" s="365"/>
      <c r="D161" s="365"/>
      <c r="E161" s="365"/>
      <c r="F161" s="365"/>
      <c r="G161" s="365"/>
      <c r="H161" s="365"/>
      <c r="I161" s="365"/>
      <c r="J161" s="196"/>
      <c r="K161" s="196"/>
    </row>
    <row r="162" spans="1:11" x14ac:dyDescent="0.2">
      <c r="A162" s="136"/>
      <c r="B162" s="136"/>
      <c r="C162" s="136"/>
      <c r="D162" s="136"/>
      <c r="E162" s="136"/>
      <c r="F162" s="136"/>
      <c r="G162" s="136"/>
      <c r="H162" s="136"/>
      <c r="I162" s="136"/>
      <c r="J162" s="196"/>
      <c r="K162" s="196"/>
    </row>
    <row r="163" spans="1:11" x14ac:dyDescent="0.2">
      <c r="A163" s="357" t="s">
        <v>603</v>
      </c>
      <c r="B163" s="357"/>
      <c r="C163" s="357"/>
      <c r="D163" s="357"/>
      <c r="E163" s="357"/>
      <c r="F163" s="357"/>
      <c r="G163" s="357"/>
      <c r="H163" s="357"/>
      <c r="I163" s="357"/>
      <c r="J163" s="196"/>
      <c r="K163" s="196"/>
    </row>
    <row r="164" spans="1:11" ht="24" x14ac:dyDescent="0.2">
      <c r="A164" s="133"/>
      <c r="B164" s="133"/>
      <c r="C164" s="133"/>
      <c r="D164" s="133"/>
      <c r="E164" s="133"/>
      <c r="F164" s="157" t="s">
        <v>582</v>
      </c>
      <c r="G164" s="158"/>
      <c r="H164" s="158"/>
      <c r="I164" s="157" t="s">
        <v>583</v>
      </c>
      <c r="J164" s="196"/>
      <c r="K164" s="196"/>
    </row>
    <row r="165" spans="1:11" x14ac:dyDescent="0.2">
      <c r="A165" s="133"/>
      <c r="B165" s="133"/>
      <c r="C165" s="133"/>
      <c r="D165" s="133"/>
      <c r="E165" s="133"/>
      <c r="F165" s="152"/>
      <c r="G165" s="133"/>
      <c r="H165" s="133"/>
      <c r="I165" s="152"/>
      <c r="J165" s="196"/>
      <c r="K165" s="196"/>
    </row>
    <row r="166" spans="1:11" x14ac:dyDescent="0.2">
      <c r="A166" s="164" t="s">
        <v>604</v>
      </c>
      <c r="B166" s="164"/>
      <c r="C166" s="164"/>
      <c r="D166" s="164"/>
      <c r="E166" s="164"/>
      <c r="F166" s="170">
        <v>48816</v>
      </c>
      <c r="G166" s="133"/>
      <c r="H166" s="133"/>
      <c r="I166" s="170">
        <v>43926</v>
      </c>
      <c r="J166" s="196"/>
      <c r="K166" s="196"/>
    </row>
    <row r="167" spans="1:11" x14ac:dyDescent="0.2">
      <c r="A167" s="152"/>
      <c r="B167" s="152"/>
      <c r="C167" s="152"/>
      <c r="D167" s="152"/>
      <c r="E167" s="152"/>
      <c r="F167" s="152"/>
      <c r="G167" s="133"/>
      <c r="H167" s="133"/>
      <c r="I167" s="152"/>
      <c r="J167" s="196"/>
      <c r="K167" s="196"/>
    </row>
    <row r="168" spans="1:11" x14ac:dyDescent="0.2">
      <c r="A168" s="152" t="s">
        <v>605</v>
      </c>
      <c r="B168" s="152"/>
      <c r="C168" s="152"/>
      <c r="D168" s="152"/>
      <c r="E168" s="152"/>
      <c r="F168" s="171">
        <v>2548538</v>
      </c>
      <c r="G168" s="152"/>
      <c r="H168" s="152"/>
      <c r="I168" s="171">
        <v>2547104</v>
      </c>
      <c r="J168" s="196"/>
      <c r="K168" s="196"/>
    </row>
    <row r="169" spans="1:11" x14ac:dyDescent="0.2">
      <c r="A169" s="152"/>
      <c r="B169" s="152"/>
      <c r="C169" s="152"/>
      <c r="D169" s="152"/>
      <c r="E169" s="152"/>
      <c r="F169" s="152"/>
      <c r="G169" s="133"/>
      <c r="H169" s="133"/>
      <c r="I169" s="152"/>
      <c r="J169" s="196"/>
      <c r="K169" s="196"/>
    </row>
    <row r="170" spans="1:11" ht="13.5" thickBot="1" x14ac:dyDescent="0.25">
      <c r="A170" s="164" t="s">
        <v>606</v>
      </c>
      <c r="B170" s="164"/>
      <c r="C170" s="164"/>
      <c r="D170" s="164"/>
      <c r="E170" s="164"/>
      <c r="F170" s="172">
        <v>19.149999999999999</v>
      </c>
      <c r="G170" s="133"/>
      <c r="H170" s="133"/>
      <c r="I170" s="173">
        <v>17.25</v>
      </c>
      <c r="J170" s="196"/>
      <c r="K170" s="196"/>
    </row>
    <row r="171" spans="1:11" ht="13.5" thickTop="1" x14ac:dyDescent="0.2">
      <c r="A171" s="133"/>
      <c r="B171" s="133"/>
      <c r="C171" s="133"/>
      <c r="D171" s="133"/>
      <c r="E171" s="133"/>
      <c r="F171" s="168"/>
      <c r="G171" s="133"/>
      <c r="H171" s="133"/>
      <c r="I171" s="133"/>
      <c r="J171" s="196"/>
      <c r="K171" s="196"/>
    </row>
    <row r="172" spans="1:11" x14ac:dyDescent="0.2">
      <c r="A172" s="357" t="s">
        <v>607</v>
      </c>
      <c r="B172" s="357"/>
      <c r="C172" s="357"/>
      <c r="D172" s="357"/>
      <c r="E172" s="357"/>
      <c r="F172" s="357"/>
      <c r="G172" s="357"/>
      <c r="H172" s="357"/>
      <c r="I172" s="357"/>
      <c r="J172" s="196"/>
      <c r="K172" s="196"/>
    </row>
    <row r="173" spans="1:11" x14ac:dyDescent="0.2">
      <c r="A173" s="174"/>
      <c r="B173" s="174"/>
      <c r="C173" s="174"/>
      <c r="D173" s="174"/>
      <c r="E173" s="174"/>
      <c r="F173" s="174"/>
      <c r="G173" s="174"/>
      <c r="H173" s="174"/>
      <c r="I173" s="174"/>
      <c r="J173" s="196"/>
      <c r="K173" s="196"/>
    </row>
    <row r="174" spans="1:11" ht="12.75" customHeight="1" x14ac:dyDescent="0.2">
      <c r="A174" s="363" t="s">
        <v>656</v>
      </c>
      <c r="B174" s="363"/>
      <c r="C174" s="363"/>
      <c r="D174" s="363"/>
      <c r="E174" s="363"/>
      <c r="F174" s="363"/>
      <c r="G174" s="363"/>
      <c r="H174" s="363"/>
      <c r="I174" s="363"/>
      <c r="J174" s="196"/>
      <c r="K174" s="196"/>
    </row>
    <row r="175" spans="1:11" x14ac:dyDescent="0.2">
      <c r="A175" s="175" t="s">
        <v>660</v>
      </c>
      <c r="B175" s="150"/>
      <c r="C175" s="150"/>
      <c r="D175" s="150"/>
      <c r="E175" s="150"/>
      <c r="F175" s="150"/>
      <c r="G175" s="150"/>
      <c r="H175" s="150"/>
      <c r="I175" s="150"/>
      <c r="J175" s="196"/>
      <c r="K175" s="196"/>
    </row>
    <row r="176" spans="1:11" x14ac:dyDescent="0.2">
      <c r="A176" s="133"/>
      <c r="B176" s="133"/>
      <c r="C176" s="133"/>
      <c r="D176" s="133"/>
      <c r="E176" s="133"/>
      <c r="F176" s="133"/>
      <c r="G176" s="133"/>
      <c r="H176" s="133"/>
      <c r="I176" s="133"/>
      <c r="J176" s="196"/>
      <c r="K176" s="196"/>
    </row>
    <row r="177" spans="1:11" x14ac:dyDescent="0.2">
      <c r="A177" s="357" t="s">
        <v>608</v>
      </c>
      <c r="B177" s="357"/>
      <c r="C177" s="357"/>
      <c r="D177" s="357"/>
      <c r="E177" s="357"/>
      <c r="F177" s="357"/>
      <c r="G177" s="357"/>
      <c r="H177" s="357"/>
      <c r="I177" s="357"/>
      <c r="J177" s="196"/>
      <c r="K177" s="196"/>
    </row>
    <row r="178" spans="1:11" x14ac:dyDescent="0.2">
      <c r="A178" s="169"/>
      <c r="B178" s="169"/>
      <c r="C178" s="169"/>
      <c r="D178" s="169"/>
      <c r="E178" s="169"/>
      <c r="F178" s="133"/>
      <c r="G178" s="133"/>
      <c r="H178" s="133"/>
      <c r="I178" s="133"/>
      <c r="J178" s="196"/>
      <c r="K178" s="196"/>
    </row>
    <row r="179" spans="1:11" ht="12.75" customHeight="1" x14ac:dyDescent="0.2">
      <c r="A179" s="361" t="s">
        <v>665</v>
      </c>
      <c r="B179" s="361"/>
      <c r="C179" s="361"/>
      <c r="D179" s="361"/>
      <c r="E179" s="361"/>
      <c r="F179" s="361"/>
      <c r="G179" s="361"/>
      <c r="H179" s="361"/>
      <c r="I179" s="361"/>
      <c r="J179" s="196"/>
      <c r="K179" s="196"/>
    </row>
    <row r="180" spans="1:11" x14ac:dyDescent="0.2">
      <c r="A180" s="133"/>
      <c r="B180" s="133"/>
      <c r="C180" s="133"/>
      <c r="D180" s="133"/>
      <c r="E180" s="133"/>
      <c r="F180" s="133"/>
      <c r="G180" s="133"/>
      <c r="H180" s="133"/>
      <c r="I180" s="133"/>
      <c r="J180" s="196"/>
      <c r="K180" s="196"/>
    </row>
    <row r="181" spans="1:11" x14ac:dyDescent="0.2">
      <c r="A181" s="357" t="s">
        <v>609</v>
      </c>
      <c r="B181" s="357"/>
      <c r="C181" s="357"/>
      <c r="D181" s="357"/>
      <c r="E181" s="357"/>
      <c r="F181" s="357"/>
      <c r="G181" s="357"/>
      <c r="H181" s="357"/>
      <c r="I181" s="357"/>
      <c r="J181" s="196"/>
      <c r="K181" s="196"/>
    </row>
    <row r="182" spans="1:11" x14ac:dyDescent="0.2">
      <c r="A182" s="169"/>
      <c r="B182" s="169"/>
      <c r="C182" s="169"/>
      <c r="D182" s="169"/>
      <c r="E182" s="169"/>
      <c r="F182" s="133"/>
      <c r="G182" s="133"/>
      <c r="H182" s="133"/>
      <c r="I182" s="133"/>
      <c r="J182" s="196"/>
      <c r="K182" s="196"/>
    </row>
    <row r="183" spans="1:11" ht="38.25" customHeight="1" x14ac:dyDescent="0.2">
      <c r="A183" s="361" t="s">
        <v>657</v>
      </c>
      <c r="B183" s="361"/>
      <c r="C183" s="361"/>
      <c r="D183" s="361"/>
      <c r="E183" s="361"/>
      <c r="F183" s="361"/>
      <c r="G183" s="361"/>
      <c r="H183" s="361"/>
      <c r="I183" s="361"/>
      <c r="J183" s="196"/>
      <c r="K183" s="196"/>
    </row>
    <row r="184" spans="1:11" x14ac:dyDescent="0.2">
      <c r="A184" s="133"/>
      <c r="B184" s="133"/>
      <c r="C184" s="133"/>
      <c r="D184" s="133"/>
      <c r="E184" s="133"/>
      <c r="F184" s="133"/>
      <c r="G184" s="133"/>
      <c r="H184" s="133"/>
      <c r="I184" s="133"/>
      <c r="J184" s="196"/>
      <c r="K184" s="196"/>
    </row>
    <row r="185" spans="1:11" x14ac:dyDescent="0.2">
      <c r="A185" s="357" t="s">
        <v>610</v>
      </c>
      <c r="B185" s="357"/>
      <c r="C185" s="357"/>
      <c r="D185" s="357"/>
      <c r="E185" s="357"/>
      <c r="F185" s="357"/>
      <c r="G185" s="357"/>
      <c r="H185" s="357"/>
      <c r="I185" s="357"/>
      <c r="J185" s="196"/>
      <c r="K185" s="196"/>
    </row>
    <row r="186" spans="1:11" x14ac:dyDescent="0.2">
      <c r="A186" s="133"/>
      <c r="B186" s="133"/>
      <c r="C186" s="133"/>
      <c r="D186" s="133"/>
      <c r="E186" s="133"/>
      <c r="F186" s="133"/>
      <c r="G186" s="133"/>
      <c r="H186" s="133"/>
      <c r="I186" s="133"/>
      <c r="J186" s="196"/>
      <c r="K186" s="196"/>
    </row>
    <row r="187" spans="1:11" x14ac:dyDescent="0.2">
      <c r="A187" s="152"/>
      <c r="B187" s="152"/>
      <c r="C187" s="152"/>
      <c r="D187" s="152"/>
      <c r="E187" s="152"/>
      <c r="F187" s="176" t="s">
        <v>515</v>
      </c>
      <c r="G187" s="158"/>
      <c r="H187" s="158"/>
      <c r="I187" s="176" t="s">
        <v>516</v>
      </c>
      <c r="J187" s="196"/>
      <c r="K187" s="196"/>
    </row>
    <row r="188" spans="1:11" x14ac:dyDescent="0.2">
      <c r="A188" s="152"/>
      <c r="B188" s="152"/>
      <c r="C188" s="152"/>
      <c r="D188" s="152"/>
      <c r="E188" s="152"/>
      <c r="F188" s="159" t="s">
        <v>584</v>
      </c>
      <c r="G188" s="158"/>
      <c r="H188" s="158"/>
      <c r="I188" s="159" t="s">
        <v>584</v>
      </c>
      <c r="J188" s="196"/>
      <c r="K188" s="196"/>
    </row>
    <row r="189" spans="1:11" x14ac:dyDescent="0.2">
      <c r="A189" s="164" t="s">
        <v>611</v>
      </c>
      <c r="B189" s="164"/>
      <c r="C189" s="164"/>
      <c r="D189" s="164"/>
      <c r="E189" s="164"/>
      <c r="F189" s="152"/>
      <c r="G189" s="133"/>
      <c r="H189" s="133"/>
      <c r="I189" s="152"/>
      <c r="J189" s="196"/>
      <c r="K189" s="196"/>
    </row>
    <row r="190" spans="1:11" x14ac:dyDescent="0.2">
      <c r="A190" s="152" t="s">
        <v>612</v>
      </c>
      <c r="B190" s="152"/>
      <c r="C190" s="152"/>
      <c r="D190" s="152"/>
      <c r="E190" s="152"/>
      <c r="F190" s="177">
        <v>40484</v>
      </c>
      <c r="G190" s="133"/>
      <c r="H190" s="133"/>
      <c r="I190" s="177">
        <v>35646</v>
      </c>
      <c r="J190" s="196"/>
      <c r="K190" s="196"/>
    </row>
    <row r="191" spans="1:11" x14ac:dyDescent="0.2">
      <c r="A191" s="152" t="s">
        <v>613</v>
      </c>
      <c r="B191" s="152"/>
      <c r="C191" s="152"/>
      <c r="D191" s="152"/>
      <c r="E191" s="152"/>
      <c r="F191" s="177">
        <v>11832</v>
      </c>
      <c r="G191" s="133"/>
      <c r="H191" s="133"/>
      <c r="I191" s="177">
        <v>19920</v>
      </c>
      <c r="J191" s="196"/>
      <c r="K191" s="196"/>
    </row>
    <row r="192" spans="1:11" ht="13.5" thickBot="1" x14ac:dyDescent="0.25">
      <c r="A192" s="152"/>
      <c r="B192" s="152"/>
      <c r="C192" s="152"/>
      <c r="D192" s="152"/>
      <c r="E192" s="152"/>
      <c r="F192" s="178">
        <f>SUM(F190:F191)</f>
        <v>52316</v>
      </c>
      <c r="G192" s="133"/>
      <c r="H192" s="133"/>
      <c r="I192" s="178">
        <f>SUM(I190:I191)</f>
        <v>55566</v>
      </c>
      <c r="J192" s="196"/>
      <c r="K192" s="196"/>
    </row>
    <row r="193" spans="1:11" ht="13.5" thickTop="1" x14ac:dyDescent="0.2">
      <c r="A193" s="152"/>
      <c r="B193" s="152"/>
      <c r="C193" s="152"/>
      <c r="D193" s="152"/>
      <c r="E193" s="152"/>
      <c r="F193" s="177"/>
      <c r="G193" s="133"/>
      <c r="H193" s="133"/>
      <c r="I193" s="133"/>
      <c r="J193" s="196"/>
      <c r="K193" s="196"/>
    </row>
    <row r="194" spans="1:11" ht="24.75" customHeight="1" x14ac:dyDescent="0.2">
      <c r="A194" s="362" t="s">
        <v>614</v>
      </c>
      <c r="B194" s="362"/>
      <c r="C194" s="362"/>
      <c r="D194" s="362"/>
      <c r="E194" s="362"/>
      <c r="F194" s="362"/>
      <c r="G194" s="362"/>
      <c r="H194" s="362"/>
      <c r="I194" s="362"/>
      <c r="J194" s="196"/>
      <c r="K194" s="196"/>
    </row>
    <row r="195" spans="1:11" x14ac:dyDescent="0.2">
      <c r="A195" s="150"/>
      <c r="B195" s="150"/>
      <c r="C195" s="150"/>
      <c r="D195" s="150"/>
      <c r="E195" s="150"/>
      <c r="F195" s="150"/>
      <c r="G195" s="150"/>
      <c r="H195" s="150"/>
      <c r="I195" s="150"/>
      <c r="J195" s="196"/>
      <c r="K195" s="196"/>
    </row>
    <row r="196" spans="1:11" x14ac:dyDescent="0.2">
      <c r="A196" s="137" t="s">
        <v>615</v>
      </c>
      <c r="B196" s="137"/>
      <c r="C196" s="137"/>
      <c r="D196" s="137"/>
      <c r="E196" s="137"/>
      <c r="F196" s="137"/>
      <c r="G196" s="137"/>
      <c r="H196" s="137"/>
      <c r="I196" s="137"/>
      <c r="J196" s="196"/>
      <c r="K196" s="196"/>
    </row>
    <row r="197" spans="1:11" x14ac:dyDescent="0.2">
      <c r="A197" s="133"/>
      <c r="B197" s="133"/>
      <c r="C197" s="133"/>
      <c r="D197" s="133"/>
      <c r="E197" s="133"/>
      <c r="F197" s="133"/>
      <c r="G197" s="133"/>
      <c r="H197" s="133"/>
      <c r="I197" s="133"/>
      <c r="J197" s="196"/>
      <c r="K197" s="196"/>
    </row>
    <row r="198" spans="1:11" x14ac:dyDescent="0.2">
      <c r="A198" s="152"/>
      <c r="B198" s="152"/>
      <c r="C198" s="152"/>
      <c r="D198" s="152"/>
      <c r="E198" s="152"/>
      <c r="F198" s="176" t="s">
        <v>515</v>
      </c>
      <c r="G198" s="133"/>
      <c r="H198" s="133"/>
      <c r="I198" s="133"/>
      <c r="J198" s="196"/>
      <c r="K198" s="196"/>
    </row>
    <row r="199" spans="1:11" x14ac:dyDescent="0.2">
      <c r="A199" s="152"/>
      <c r="B199" s="152"/>
      <c r="C199" s="152"/>
      <c r="D199" s="152"/>
      <c r="E199" s="152"/>
      <c r="F199" s="159" t="s">
        <v>584</v>
      </c>
      <c r="G199" s="133"/>
      <c r="H199" s="133"/>
      <c r="I199" s="133"/>
      <c r="J199" s="196"/>
      <c r="K199" s="196"/>
    </row>
    <row r="200" spans="1:11" x14ac:dyDescent="0.2">
      <c r="A200" s="152" t="s">
        <v>616</v>
      </c>
      <c r="B200" s="152"/>
      <c r="C200" s="152"/>
      <c r="D200" s="152"/>
      <c r="E200" s="152"/>
      <c r="F200" s="177">
        <v>11832</v>
      </c>
      <c r="G200" s="133"/>
      <c r="H200" s="133"/>
      <c r="I200" s="133"/>
      <c r="J200" s="196"/>
      <c r="K200" s="196"/>
    </row>
    <row r="201" spans="1:11" x14ac:dyDescent="0.2">
      <c r="A201" s="152" t="s">
        <v>617</v>
      </c>
      <c r="B201" s="152"/>
      <c r="C201" s="152"/>
      <c r="D201" s="152"/>
      <c r="E201" s="152"/>
      <c r="F201" s="177">
        <v>13620</v>
      </c>
      <c r="G201" s="133"/>
      <c r="H201" s="133"/>
      <c r="I201" s="133"/>
      <c r="J201" s="196"/>
      <c r="K201" s="196"/>
    </row>
    <row r="202" spans="1:11" x14ac:dyDescent="0.2">
      <c r="A202" s="152" t="s">
        <v>618</v>
      </c>
      <c r="B202" s="152"/>
      <c r="C202" s="152"/>
      <c r="D202" s="152"/>
      <c r="E202" s="152"/>
      <c r="F202" s="177">
        <v>17226</v>
      </c>
      <c r="G202" s="133"/>
      <c r="H202" s="133"/>
      <c r="I202" s="133"/>
      <c r="J202" s="196"/>
      <c r="K202" s="196"/>
    </row>
    <row r="203" spans="1:11" x14ac:dyDescent="0.2">
      <c r="A203" s="152" t="s">
        <v>619</v>
      </c>
      <c r="B203" s="152"/>
      <c r="C203" s="152"/>
      <c r="D203" s="152"/>
      <c r="E203" s="152"/>
      <c r="F203" s="177">
        <v>9638</v>
      </c>
      <c r="G203" s="133"/>
      <c r="H203" s="133"/>
      <c r="I203" s="133"/>
      <c r="J203" s="196"/>
      <c r="K203" s="196"/>
    </row>
    <row r="204" spans="1:11" ht="13.5" thickBot="1" x14ac:dyDescent="0.25">
      <c r="A204" s="152"/>
      <c r="B204" s="152"/>
      <c r="C204" s="152"/>
      <c r="D204" s="152"/>
      <c r="E204" s="152"/>
      <c r="F204" s="178">
        <f>SUM(F200:F203)</f>
        <v>52316</v>
      </c>
      <c r="G204" s="133"/>
      <c r="H204" s="133"/>
      <c r="I204" s="133"/>
      <c r="J204" s="196"/>
      <c r="K204" s="196"/>
    </row>
    <row r="205" spans="1:11" ht="13.5" thickTop="1" x14ac:dyDescent="0.2">
      <c r="A205" s="133"/>
      <c r="B205" s="133"/>
      <c r="C205" s="133"/>
      <c r="D205" s="133"/>
      <c r="E205" s="133"/>
      <c r="F205" s="133"/>
      <c r="G205" s="133"/>
      <c r="H205" s="133"/>
      <c r="I205" s="133"/>
      <c r="J205" s="196"/>
      <c r="K205" s="196"/>
    </row>
    <row r="206" spans="1:11" x14ac:dyDescent="0.2">
      <c r="A206" s="134" t="s">
        <v>620</v>
      </c>
      <c r="B206" s="134"/>
      <c r="C206" s="134"/>
      <c r="D206" s="134"/>
      <c r="E206" s="134"/>
      <c r="F206" s="134"/>
      <c r="G206" s="134"/>
      <c r="H206" s="134"/>
      <c r="I206" s="134"/>
      <c r="J206" s="196"/>
      <c r="K206" s="196"/>
    </row>
    <row r="207" spans="1:11" x14ac:dyDescent="0.2">
      <c r="A207" s="134"/>
      <c r="B207" s="134"/>
      <c r="C207" s="134"/>
      <c r="D207" s="134"/>
      <c r="E207" s="134"/>
      <c r="F207" s="134"/>
      <c r="G207" s="134"/>
      <c r="H207" s="134"/>
      <c r="I207" s="134"/>
      <c r="J207" s="196"/>
      <c r="K207" s="196"/>
    </row>
    <row r="208" spans="1:11" ht="117.75" customHeight="1" x14ac:dyDescent="0.2">
      <c r="A208" s="361" t="s">
        <v>658</v>
      </c>
      <c r="B208" s="361"/>
      <c r="C208" s="361"/>
      <c r="D208" s="361"/>
      <c r="E208" s="361"/>
      <c r="F208" s="361"/>
      <c r="G208" s="361"/>
      <c r="H208" s="361"/>
      <c r="I208" s="361"/>
      <c r="J208" s="179"/>
      <c r="K208" s="196"/>
    </row>
    <row r="209" spans="1:11" x14ac:dyDescent="0.2">
      <c r="A209" s="136"/>
      <c r="B209" s="136"/>
      <c r="C209" s="136"/>
      <c r="D209" s="136"/>
      <c r="E209" s="136"/>
      <c r="F209" s="136"/>
      <c r="G209" s="136"/>
      <c r="H209" s="136"/>
      <c r="I209" s="136"/>
      <c r="J209" s="179"/>
      <c r="K209" s="196"/>
    </row>
    <row r="210" spans="1:11" ht="12.75" customHeight="1" x14ac:dyDescent="0.2">
      <c r="A210" s="360" t="s">
        <v>621</v>
      </c>
      <c r="B210" s="360"/>
      <c r="C210" s="180"/>
      <c r="D210" s="181"/>
      <c r="E210" s="182" t="s">
        <v>622</v>
      </c>
      <c r="F210" s="182" t="s">
        <v>623</v>
      </c>
      <c r="G210" s="182" t="s">
        <v>624</v>
      </c>
      <c r="H210" s="183"/>
      <c r="I210" s="182" t="s">
        <v>625</v>
      </c>
      <c r="J210" s="184"/>
      <c r="K210" s="184"/>
    </row>
    <row r="211" spans="1:11" ht="24" x14ac:dyDescent="0.2">
      <c r="A211" s="180"/>
      <c r="B211" s="180"/>
      <c r="C211" s="180"/>
      <c r="D211" s="181"/>
      <c r="E211" s="182" t="s">
        <v>515</v>
      </c>
      <c r="F211" s="182" t="s">
        <v>515</v>
      </c>
      <c r="G211" s="182" t="s">
        <v>582</v>
      </c>
      <c r="H211" s="183"/>
      <c r="I211" s="182" t="s">
        <v>582</v>
      </c>
      <c r="J211" s="184"/>
      <c r="K211" s="184"/>
    </row>
    <row r="212" spans="1:11" ht="13.5" thickBot="1" x14ac:dyDescent="0.25">
      <c r="A212" s="185"/>
      <c r="B212" s="185"/>
      <c r="C212" s="185"/>
      <c r="D212" s="185"/>
      <c r="E212" s="186" t="s">
        <v>626</v>
      </c>
      <c r="F212" s="186" t="s">
        <v>626</v>
      </c>
      <c r="G212" s="186" t="s">
        <v>626</v>
      </c>
      <c r="H212" s="187"/>
      <c r="I212" s="186" t="s">
        <v>626</v>
      </c>
      <c r="J212" s="184"/>
      <c r="K212" s="184"/>
    </row>
    <row r="213" spans="1:11" ht="12.75" customHeight="1" x14ac:dyDescent="0.2">
      <c r="A213" s="359" t="s">
        <v>627</v>
      </c>
      <c r="B213" s="359"/>
      <c r="C213" s="359"/>
      <c r="D213" s="359"/>
      <c r="E213" s="182"/>
      <c r="F213" s="182"/>
      <c r="G213" s="182"/>
      <c r="H213" s="183"/>
      <c r="I213" s="182"/>
      <c r="J213" s="184"/>
      <c r="K213" s="184"/>
    </row>
    <row r="214" spans="1:11" ht="12.75" customHeight="1" x14ac:dyDescent="0.2">
      <c r="A214" s="355" t="s">
        <v>628</v>
      </c>
      <c r="B214" s="355"/>
      <c r="C214" s="355"/>
      <c r="D214" s="355"/>
      <c r="E214" s="188">
        <v>8167</v>
      </c>
      <c r="F214" s="188">
        <v>17257</v>
      </c>
      <c r="G214" s="188">
        <v>5270</v>
      </c>
      <c r="H214" s="188"/>
      <c r="I214" s="189">
        <v>4906</v>
      </c>
      <c r="J214" s="196"/>
      <c r="K214" s="196"/>
    </row>
    <row r="215" spans="1:11" ht="13.5" customHeight="1" thickBot="1" x14ac:dyDescent="0.25">
      <c r="A215" s="355" t="s">
        <v>629</v>
      </c>
      <c r="B215" s="355"/>
      <c r="C215" s="355"/>
      <c r="D215" s="355"/>
      <c r="E215" s="190">
        <v>286</v>
      </c>
      <c r="F215" s="190">
        <v>54</v>
      </c>
      <c r="G215" s="190">
        <v>305</v>
      </c>
      <c r="H215" s="190"/>
      <c r="I215" s="191">
        <v>1334</v>
      </c>
      <c r="J215" s="196"/>
      <c r="K215" s="196"/>
    </row>
    <row r="216" spans="1:11" ht="12.75" customHeight="1" x14ac:dyDescent="0.2">
      <c r="A216" s="356" t="s">
        <v>630</v>
      </c>
      <c r="B216" s="356"/>
      <c r="C216" s="356"/>
      <c r="D216" s="356"/>
      <c r="E216" s="193">
        <f>SUM(E214:E215)</f>
        <v>8453</v>
      </c>
      <c r="F216" s="193">
        <f>SUM(F214:F215)</f>
        <v>17311</v>
      </c>
      <c r="G216" s="193">
        <f t="shared" ref="G216" si="0">SUM(G214:G215)</f>
        <v>5575</v>
      </c>
      <c r="H216" s="193"/>
      <c r="I216" s="176">
        <f>SUM(I214:I215)</f>
        <v>6240</v>
      </c>
      <c r="J216" s="196"/>
      <c r="K216" s="196"/>
    </row>
    <row r="217" spans="1:11" x14ac:dyDescent="0.2">
      <c r="A217" s="192"/>
      <c r="B217" s="192"/>
      <c r="C217" s="192"/>
      <c r="D217" s="192"/>
      <c r="E217" s="181"/>
      <c r="F217" s="181"/>
      <c r="G217" s="181"/>
      <c r="H217" s="181"/>
      <c r="I217" s="181"/>
      <c r="J217" s="196"/>
      <c r="K217" s="196"/>
    </row>
    <row r="218" spans="1:11" ht="12.75" customHeight="1" x14ac:dyDescent="0.2">
      <c r="A218" s="359" t="s">
        <v>631</v>
      </c>
      <c r="B218" s="359"/>
      <c r="C218" s="359"/>
      <c r="D218" s="359"/>
      <c r="E218" s="182"/>
      <c r="F218" s="182"/>
      <c r="G218" s="182"/>
      <c r="H218" s="183"/>
      <c r="I218" s="182"/>
      <c r="J218" s="196"/>
      <c r="K218" s="196"/>
    </row>
    <row r="219" spans="1:11" ht="12.75" customHeight="1" x14ac:dyDescent="0.2">
      <c r="A219" s="355" t="s">
        <v>628</v>
      </c>
      <c r="B219" s="355"/>
      <c r="C219" s="355"/>
      <c r="D219" s="355"/>
      <c r="E219" s="194" t="s">
        <v>632</v>
      </c>
      <c r="F219" s="194" t="s">
        <v>632</v>
      </c>
      <c r="G219" s="194" t="s">
        <v>632</v>
      </c>
      <c r="H219" s="194"/>
      <c r="I219" s="194" t="s">
        <v>632</v>
      </c>
      <c r="J219" s="196"/>
      <c r="K219" s="196"/>
    </row>
    <row r="220" spans="1:11" ht="13.5" customHeight="1" thickBot="1" x14ac:dyDescent="0.25">
      <c r="A220" s="355" t="s">
        <v>629</v>
      </c>
      <c r="B220" s="355"/>
      <c r="C220" s="355"/>
      <c r="D220" s="355"/>
      <c r="E220" s="191">
        <v>10296</v>
      </c>
      <c r="F220" s="191" t="s">
        <v>632</v>
      </c>
      <c r="G220" s="191">
        <v>61</v>
      </c>
      <c r="H220" s="191"/>
      <c r="I220" s="191" t="s">
        <v>632</v>
      </c>
      <c r="J220" s="196"/>
      <c r="K220" s="196"/>
    </row>
    <row r="221" spans="1:11" ht="12.75" customHeight="1" x14ac:dyDescent="0.2">
      <c r="A221" s="356" t="s">
        <v>633</v>
      </c>
      <c r="B221" s="356"/>
      <c r="C221" s="356"/>
      <c r="D221" s="356"/>
      <c r="E221" s="193">
        <f>SUM(E219:E220)</f>
        <v>10296</v>
      </c>
      <c r="F221" s="193" t="s">
        <v>632</v>
      </c>
      <c r="G221" s="193">
        <f t="shared" ref="G221" si="1">SUM(G219:G220)</f>
        <v>61</v>
      </c>
      <c r="H221" s="193"/>
      <c r="I221" s="176" t="s">
        <v>632</v>
      </c>
      <c r="J221" s="196"/>
      <c r="K221" s="196"/>
    </row>
    <row r="222" spans="1:11" x14ac:dyDescent="0.2">
      <c r="A222" s="181"/>
      <c r="B222" s="181"/>
      <c r="C222" s="181"/>
      <c r="D222" s="181"/>
      <c r="E222" s="181"/>
      <c r="F222" s="181"/>
      <c r="G222" s="181"/>
      <c r="H222" s="181"/>
      <c r="I222" s="181"/>
      <c r="J222" s="196"/>
      <c r="K222" s="196"/>
    </row>
    <row r="223" spans="1:11" ht="12.75" customHeight="1" x14ac:dyDescent="0.2">
      <c r="A223" s="360" t="s">
        <v>634</v>
      </c>
      <c r="B223" s="360"/>
      <c r="C223" s="180"/>
      <c r="D223" s="181"/>
      <c r="E223" s="182" t="s">
        <v>622</v>
      </c>
      <c r="F223" s="182" t="s">
        <v>623</v>
      </c>
      <c r="G223" s="182" t="s">
        <v>624</v>
      </c>
      <c r="H223" s="183"/>
      <c r="I223" s="182" t="s">
        <v>625</v>
      </c>
      <c r="J223" s="196"/>
      <c r="K223" s="196"/>
    </row>
    <row r="224" spans="1:11" ht="24" x14ac:dyDescent="0.2">
      <c r="A224" s="180"/>
      <c r="B224" s="180"/>
      <c r="C224" s="180"/>
      <c r="D224" s="181"/>
      <c r="E224" s="182" t="s">
        <v>516</v>
      </c>
      <c r="F224" s="182" t="s">
        <v>516</v>
      </c>
      <c r="G224" s="182" t="s">
        <v>583</v>
      </c>
      <c r="H224" s="183"/>
      <c r="I224" s="182" t="s">
        <v>583</v>
      </c>
      <c r="J224" s="196"/>
      <c r="K224" s="196"/>
    </row>
    <row r="225" spans="1:11" ht="13.5" thickBot="1" x14ac:dyDescent="0.25">
      <c r="A225" s="185"/>
      <c r="B225" s="185"/>
      <c r="C225" s="185"/>
      <c r="D225" s="185"/>
      <c r="E225" s="186" t="s">
        <v>626</v>
      </c>
      <c r="F225" s="186" t="s">
        <v>626</v>
      </c>
      <c r="G225" s="186" t="s">
        <v>626</v>
      </c>
      <c r="H225" s="187"/>
      <c r="I225" s="186" t="s">
        <v>626</v>
      </c>
      <c r="J225" s="196"/>
      <c r="K225" s="196"/>
    </row>
    <row r="226" spans="1:11" ht="12.75" customHeight="1" x14ac:dyDescent="0.2">
      <c r="A226" s="359" t="s">
        <v>627</v>
      </c>
      <c r="B226" s="359"/>
      <c r="C226" s="359"/>
      <c r="D226" s="359"/>
      <c r="E226" s="182"/>
      <c r="F226" s="182"/>
      <c r="G226" s="182"/>
      <c r="H226" s="183"/>
      <c r="I226" s="182"/>
      <c r="J226" s="196"/>
      <c r="K226" s="196"/>
    </row>
    <row r="227" spans="1:11" ht="12.75" customHeight="1" x14ac:dyDescent="0.2">
      <c r="A227" s="355" t="s">
        <v>628</v>
      </c>
      <c r="B227" s="355"/>
      <c r="C227" s="355"/>
      <c r="D227" s="355"/>
      <c r="E227" s="188">
        <v>44655</v>
      </c>
      <c r="F227" s="188">
        <v>17180</v>
      </c>
      <c r="G227" s="188">
        <v>2971</v>
      </c>
      <c r="H227" s="188"/>
      <c r="I227" s="188">
        <v>3797</v>
      </c>
      <c r="J227" s="196"/>
      <c r="K227" s="196"/>
    </row>
    <row r="228" spans="1:11" ht="13.5" customHeight="1" thickBot="1" x14ac:dyDescent="0.25">
      <c r="A228" s="355" t="s">
        <v>629</v>
      </c>
      <c r="B228" s="355"/>
      <c r="C228" s="355"/>
      <c r="D228" s="355"/>
      <c r="E228" s="190">
        <v>1965</v>
      </c>
      <c r="F228" s="190">
        <v>102</v>
      </c>
      <c r="G228" s="190">
        <v>934</v>
      </c>
      <c r="H228" s="190"/>
      <c r="I228" s="190">
        <v>1015</v>
      </c>
      <c r="J228" s="196"/>
      <c r="K228" s="196"/>
    </row>
    <row r="229" spans="1:11" ht="12.75" customHeight="1" x14ac:dyDescent="0.2">
      <c r="A229" s="356" t="s">
        <v>630</v>
      </c>
      <c r="B229" s="356"/>
      <c r="C229" s="356"/>
      <c r="D229" s="356"/>
      <c r="E229" s="193">
        <f>SUM(E227:E228)</f>
        <v>46620</v>
      </c>
      <c r="F229" s="193">
        <f t="shared" ref="F229:I229" si="2">SUM(F227:F228)</f>
        <v>17282</v>
      </c>
      <c r="G229" s="193">
        <f t="shared" si="2"/>
        <v>3905</v>
      </c>
      <c r="H229" s="193"/>
      <c r="I229" s="193">
        <f t="shared" si="2"/>
        <v>4812</v>
      </c>
      <c r="J229" s="196"/>
      <c r="K229" s="196"/>
    </row>
    <row r="230" spans="1:11" x14ac:dyDescent="0.2">
      <c r="A230" s="181"/>
      <c r="B230" s="181"/>
      <c r="C230" s="181"/>
      <c r="D230" s="181"/>
      <c r="E230" s="181"/>
      <c r="F230" s="181"/>
      <c r="G230" s="181"/>
      <c r="H230" s="181"/>
      <c r="I230" s="181"/>
      <c r="J230" s="196"/>
      <c r="K230" s="196"/>
    </row>
    <row r="231" spans="1:11" ht="12.75" customHeight="1" x14ac:dyDescent="0.2">
      <c r="A231" s="359" t="s">
        <v>631</v>
      </c>
      <c r="B231" s="359"/>
      <c r="C231" s="359"/>
      <c r="D231" s="359"/>
      <c r="E231" s="182"/>
      <c r="F231" s="182"/>
      <c r="G231" s="182"/>
      <c r="H231" s="183"/>
      <c r="I231" s="182"/>
      <c r="J231" s="196"/>
      <c r="K231" s="196"/>
    </row>
    <row r="232" spans="1:11" ht="12.75" customHeight="1" x14ac:dyDescent="0.2">
      <c r="A232" s="355" t="s">
        <v>628</v>
      </c>
      <c r="B232" s="355"/>
      <c r="C232" s="355"/>
      <c r="D232" s="355"/>
      <c r="E232" s="194" t="s">
        <v>632</v>
      </c>
      <c r="F232" s="194" t="s">
        <v>632</v>
      </c>
      <c r="G232" s="194" t="s">
        <v>632</v>
      </c>
      <c r="H232" s="194"/>
      <c r="I232" s="194" t="s">
        <v>632</v>
      </c>
      <c r="J232" s="196"/>
      <c r="K232" s="196"/>
    </row>
    <row r="233" spans="1:11" ht="13.5" customHeight="1" thickBot="1" x14ac:dyDescent="0.25">
      <c r="A233" s="355" t="s">
        <v>629</v>
      </c>
      <c r="B233" s="355"/>
      <c r="C233" s="355"/>
      <c r="D233" s="355"/>
      <c r="E233" s="190">
        <v>9716</v>
      </c>
      <c r="F233" s="191" t="s">
        <v>632</v>
      </c>
      <c r="G233" s="190">
        <v>56</v>
      </c>
      <c r="H233" s="190"/>
      <c r="I233" s="191" t="s">
        <v>632</v>
      </c>
      <c r="J233" s="196"/>
      <c r="K233" s="196"/>
    </row>
    <row r="234" spans="1:11" ht="12.75" customHeight="1" x14ac:dyDescent="0.2">
      <c r="A234" s="356" t="s">
        <v>633</v>
      </c>
      <c r="B234" s="356"/>
      <c r="C234" s="356"/>
      <c r="D234" s="356"/>
      <c r="E234" s="193">
        <f>SUM(E232:E233)</f>
        <v>9716</v>
      </c>
      <c r="F234" s="176" t="s">
        <v>632</v>
      </c>
      <c r="G234" s="193">
        <f t="shared" ref="G234" si="3">SUM(G232:G233)</f>
        <v>56</v>
      </c>
      <c r="H234" s="193"/>
      <c r="I234" s="176" t="s">
        <v>632</v>
      </c>
      <c r="J234" s="196"/>
      <c r="K234" s="196"/>
    </row>
    <row r="235" spans="1:11" x14ac:dyDescent="0.2">
      <c r="A235" s="185"/>
      <c r="B235" s="185"/>
      <c r="C235" s="185"/>
      <c r="D235" s="185"/>
      <c r="E235" s="185"/>
      <c r="F235" s="195"/>
      <c r="G235" s="185"/>
      <c r="H235" s="185"/>
      <c r="I235" s="195"/>
      <c r="J235" s="196"/>
      <c r="K235" s="196"/>
    </row>
    <row r="236" spans="1:11" x14ac:dyDescent="0.2">
      <c r="A236" s="133"/>
      <c r="B236" s="133"/>
      <c r="C236" s="133"/>
      <c r="D236" s="133"/>
      <c r="E236" s="133"/>
      <c r="F236" s="133"/>
      <c r="G236" s="133"/>
      <c r="H236" s="133"/>
      <c r="I236" s="133"/>
      <c r="J236" s="196"/>
      <c r="K236" s="196"/>
    </row>
    <row r="237" spans="1:11" x14ac:dyDescent="0.2">
      <c r="A237" s="357" t="s">
        <v>635</v>
      </c>
      <c r="B237" s="357"/>
      <c r="C237" s="357"/>
      <c r="D237" s="357"/>
      <c r="E237" s="357"/>
      <c r="F237" s="357"/>
      <c r="G237" s="357"/>
      <c r="H237" s="357"/>
      <c r="I237" s="357"/>
      <c r="J237" s="196"/>
      <c r="K237" s="196"/>
    </row>
    <row r="238" spans="1:11" ht="44.45" customHeight="1" x14ac:dyDescent="0.2">
      <c r="A238" s="361" t="s">
        <v>661</v>
      </c>
      <c r="B238" s="361"/>
      <c r="C238" s="361"/>
      <c r="D238" s="361"/>
      <c r="E238" s="361"/>
      <c r="F238" s="361"/>
      <c r="G238" s="361"/>
      <c r="H238" s="361"/>
      <c r="I238" s="361"/>
      <c r="J238" s="196"/>
      <c r="K238" s="196"/>
    </row>
    <row r="239" spans="1:11" ht="57" customHeight="1" x14ac:dyDescent="0.2">
      <c r="A239" s="361" t="s">
        <v>662</v>
      </c>
      <c r="B239" s="361"/>
      <c r="C239" s="361"/>
      <c r="D239" s="361"/>
      <c r="E239" s="361"/>
      <c r="F239" s="361"/>
      <c r="G239" s="361"/>
      <c r="H239" s="361"/>
      <c r="I239" s="361"/>
      <c r="J239" s="196"/>
      <c r="K239" s="196"/>
    </row>
    <row r="240" spans="1:11" ht="26.25" customHeight="1" x14ac:dyDescent="0.2">
      <c r="A240" s="358" t="s">
        <v>636</v>
      </c>
      <c r="B240" s="358"/>
      <c r="C240" s="358"/>
      <c r="D240" s="358"/>
      <c r="E240" s="358"/>
      <c r="F240" s="358"/>
      <c r="G240" s="358"/>
      <c r="H240" s="358"/>
      <c r="I240" s="358"/>
      <c r="J240" s="196"/>
      <c r="K240" s="196"/>
    </row>
    <row r="241" spans="1:11" x14ac:dyDescent="0.2">
      <c r="A241" s="196"/>
      <c r="B241" s="196"/>
      <c r="C241" s="196"/>
      <c r="D241" s="196"/>
      <c r="E241" s="196"/>
      <c r="F241" s="196"/>
      <c r="G241" s="196"/>
      <c r="H241" s="196"/>
      <c r="I241" s="196"/>
      <c r="J241" s="196"/>
      <c r="K241" s="196"/>
    </row>
    <row r="242" spans="1:11" x14ac:dyDescent="0.2">
      <c r="A242" s="199"/>
      <c r="B242" s="199"/>
      <c r="C242" s="199"/>
      <c r="D242" s="199"/>
      <c r="E242" s="199"/>
      <c r="F242" s="199"/>
      <c r="G242" s="199"/>
      <c r="H242" s="199"/>
      <c r="I242" s="199"/>
      <c r="J242" s="196"/>
      <c r="K242" s="196"/>
    </row>
  </sheetData>
  <mergeCells count="122">
    <mergeCell ref="A40:I40"/>
    <mergeCell ref="A43:I43"/>
    <mergeCell ref="F47:G47"/>
    <mergeCell ref="I47:J47"/>
    <mergeCell ref="A50:D50"/>
    <mergeCell ref="A11:I11"/>
    <mergeCell ref="A12:I12"/>
    <mergeCell ref="A13:I13"/>
    <mergeCell ref="A14:I14"/>
    <mergeCell ref="A15:I15"/>
    <mergeCell ref="A18:I18"/>
    <mergeCell ref="A19:I19"/>
    <mergeCell ref="A20:I20"/>
    <mergeCell ref="A23:I23"/>
    <mergeCell ref="A24:I24"/>
    <mergeCell ref="A29:I29"/>
    <mergeCell ref="A30:I30"/>
    <mergeCell ref="A31:I31"/>
    <mergeCell ref="A34:I34"/>
    <mergeCell ref="A37:I37"/>
    <mergeCell ref="A56:D56"/>
    <mergeCell ref="B57:D57"/>
    <mergeCell ref="A58:D58"/>
    <mergeCell ref="A59:D59"/>
    <mergeCell ref="B60:D60"/>
    <mergeCell ref="A51:D51"/>
    <mergeCell ref="A52:D52"/>
    <mergeCell ref="A53:D53"/>
    <mergeCell ref="A54:D54"/>
    <mergeCell ref="A55:D55"/>
    <mergeCell ref="B66:D66"/>
    <mergeCell ref="A67:D67"/>
    <mergeCell ref="B68:D68"/>
    <mergeCell ref="A69:D69"/>
    <mergeCell ref="B70:D70"/>
    <mergeCell ref="B61:D61"/>
    <mergeCell ref="B62:D62"/>
    <mergeCell ref="B63:D63"/>
    <mergeCell ref="B64:D64"/>
    <mergeCell ref="B65:D65"/>
    <mergeCell ref="A76:D76"/>
    <mergeCell ref="B77:D77"/>
    <mergeCell ref="B78:D78"/>
    <mergeCell ref="C79:D79"/>
    <mergeCell ref="B80:D80"/>
    <mergeCell ref="A71:D71"/>
    <mergeCell ref="A72:D72"/>
    <mergeCell ref="B73:D73"/>
    <mergeCell ref="B74:D74"/>
    <mergeCell ref="B75:D75"/>
    <mergeCell ref="A86:D86"/>
    <mergeCell ref="A87:D87"/>
    <mergeCell ref="A88:D88"/>
    <mergeCell ref="B89:D89"/>
    <mergeCell ref="B90:D90"/>
    <mergeCell ref="C81:D81"/>
    <mergeCell ref="B82:D82"/>
    <mergeCell ref="C83:D83"/>
    <mergeCell ref="C84:D84"/>
    <mergeCell ref="A85:D85"/>
    <mergeCell ref="A98:J98"/>
    <mergeCell ref="A99:J99"/>
    <mergeCell ref="A100:J100"/>
    <mergeCell ref="A101:J101"/>
    <mergeCell ref="A102:J102"/>
    <mergeCell ref="B91:D91"/>
    <mergeCell ref="B93:D93"/>
    <mergeCell ref="B94:D94"/>
    <mergeCell ref="B95:D95"/>
    <mergeCell ref="B96:D96"/>
    <mergeCell ref="A115:I115"/>
    <mergeCell ref="A117:I117"/>
    <mergeCell ref="A118:H118"/>
    <mergeCell ref="A119:I119"/>
    <mergeCell ref="A120:I120"/>
    <mergeCell ref="A103:J103"/>
    <mergeCell ref="A104:J104"/>
    <mergeCell ref="A107:I107"/>
    <mergeCell ref="A109:A110"/>
    <mergeCell ref="A112:D112"/>
    <mergeCell ref="A128:I128"/>
    <mergeCell ref="A134:D134"/>
    <mergeCell ref="A157:I157"/>
    <mergeCell ref="A159:I159"/>
    <mergeCell ref="A161:I161"/>
    <mergeCell ref="A121:I121"/>
    <mergeCell ref="A122:I122"/>
    <mergeCell ref="A123:I123"/>
    <mergeCell ref="A124:I124"/>
    <mergeCell ref="A125:I125"/>
    <mergeCell ref="A181:I181"/>
    <mergeCell ref="A183:I183"/>
    <mergeCell ref="A185:I185"/>
    <mergeCell ref="A194:I194"/>
    <mergeCell ref="A208:I208"/>
    <mergeCell ref="A163:I163"/>
    <mergeCell ref="A172:I172"/>
    <mergeCell ref="A174:I174"/>
    <mergeCell ref="A177:I177"/>
    <mergeCell ref="A179:I179"/>
    <mergeCell ref="A218:D218"/>
    <mergeCell ref="A219:D219"/>
    <mergeCell ref="A220:D220"/>
    <mergeCell ref="A221:D221"/>
    <mergeCell ref="A223:B223"/>
    <mergeCell ref="A210:B210"/>
    <mergeCell ref="A213:D213"/>
    <mergeCell ref="A214:D214"/>
    <mergeCell ref="A215:D215"/>
    <mergeCell ref="A216:D216"/>
    <mergeCell ref="A232:D232"/>
    <mergeCell ref="A233:D233"/>
    <mergeCell ref="A234:D234"/>
    <mergeCell ref="A237:I237"/>
    <mergeCell ref="A240:I240"/>
    <mergeCell ref="A226:D226"/>
    <mergeCell ref="A227:D227"/>
    <mergeCell ref="A228:D228"/>
    <mergeCell ref="A229:D229"/>
    <mergeCell ref="A231:D231"/>
    <mergeCell ref="A238:I238"/>
    <mergeCell ref="A239:I239"/>
  </mergeCells>
  <pageMargins left="0.7" right="0.32" top="0.75" bottom="0.75" header="0.3" footer="0.3"/>
  <pageSetup paperSize="9"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A013944B7EE40A95B1C8C541A93BE" ma:contentTypeVersion="20" ma:contentTypeDescription="Create a new document." ma:contentTypeScope="" ma:versionID="fc2ba77f3ced9be2ec9b7a02b8c85dca">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0dc3a2bb44a8126e952a9cdd20174f9d"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ff7022f0-7135-4745-88ac-b0711da4c21f"/>
    <ds:schemaRef ds:uri="aa2aacec-9352-4d97-80ca-94620611eeb8"/>
  </ds:schemaRefs>
</ds:datastoreItem>
</file>

<file path=customXml/itemProps3.xml><?xml version="1.0" encoding="utf-8"?>
<ds:datastoreItem xmlns:ds="http://schemas.openxmlformats.org/officeDocument/2006/customXml" ds:itemID="{0DBAB887-2B51-4BF6-9F69-84388138720F}"/>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2026-04-23T09:21:53Z</cp:lastPrinted>
  <dcterms:created xsi:type="dcterms:W3CDTF">2008-10-17T11:51:54Z</dcterms:created>
  <dcterms:modified xsi:type="dcterms:W3CDTF">2026-04-29T08:07:34Z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