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6/NO_29042026_I_kvartal/5_Burza/Grupa/"/>
    </mc:Choice>
  </mc:AlternateContent>
  <xr:revisionPtr revIDLastSave="591" documentId="8_{28A985E6-EB31-4E8D-92E6-34674FCAFD9A}" xr6:coauthVersionLast="47" xr6:coauthVersionMax="47" xr10:uidLastSave="{B89DA040-34C6-41B2-BDD0-D5AD2FCCC5DE}"/>
  <bookViews>
    <workbookView xWindow="-108" yWindow="-108" windowWidth="23256" windowHeight="13896" firstSheet="6" activeTab="6"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data'!$A$1:$N$83</definedName>
    <definedName name="_xlnm.Print_Area" localSheetId="5">SOCE!$A$1:$Z$63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1" i="24" l="1"/>
  <c r="F191" i="24"/>
  <c r="I150" i="24"/>
  <c r="F150" i="24"/>
  <c r="I138" i="24"/>
  <c r="I135" i="24"/>
  <c r="I132" i="24"/>
  <c r="F145" i="24"/>
  <c r="F138" i="24"/>
  <c r="F135" i="24"/>
  <c r="F132" i="24"/>
  <c r="F142" i="24" s="1"/>
  <c r="F144" i="24" s="1"/>
  <c r="F146" i="24" s="1"/>
  <c r="I142" i="24" l="1"/>
  <c r="I144" i="24" s="1"/>
  <c r="I146" i="24" s="1"/>
  <c r="H233" i="24"/>
  <c r="F233" i="24"/>
  <c r="I228" i="24"/>
  <c r="H228" i="24"/>
  <c r="G228" i="24"/>
  <c r="F228" i="24"/>
  <c r="H220" i="24"/>
  <c r="F220" i="24"/>
  <c r="I215" i="24"/>
  <c r="H215" i="24"/>
  <c r="G215" i="24"/>
  <c r="F215" i="24"/>
  <c r="F203" i="24"/>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<sst xmlns="http://schemas.openxmlformats.org/spreadsheetml/2006/main" count="850" uniqueCount="664">
  <si>
    <t>Annex 1</t>
  </si>
  <si>
    <t>ISSUER’S GENERAL DATA</t>
  </si>
  <si>
    <t>Reporting period:</t>
  </si>
  <si>
    <t>to</t>
  </si>
  <si>
    <t>Year:</t>
  </si>
  <si>
    <t>Quarter:</t>
  </si>
  <si>
    <t xml:space="preserve">Quarterly financial statements </t>
  </si>
  <si>
    <t>Registration number (MB):</t>
  </si>
  <si>
    <t>03282635</t>
  </si>
  <si>
    <t>Issuer’s home Member State code:</t>
  </si>
  <si>
    <t>HR</t>
  </si>
  <si>
    <t>Entity’s registration number (MBS):</t>
  </si>
  <si>
    <t>080040936</t>
  </si>
  <si>
    <t>Personal identification number (OIB):</t>
  </si>
  <si>
    <t>45050126417</t>
  </si>
  <si>
    <t>LEI:</t>
  </si>
  <si>
    <t>74780000HOSHMRAWOI15</t>
  </si>
  <si>
    <t>Institution code:</t>
  </si>
  <si>
    <t>501</t>
  </si>
  <si>
    <t>Name of the issuer:</t>
  </si>
  <si>
    <t>KONČAR Inc.</t>
  </si>
  <si>
    <t>Postcode and town:</t>
  </si>
  <si>
    <t>ZAGREB</t>
  </si>
  <si>
    <t>Street and house number:</t>
  </si>
  <si>
    <t>FALLEROVO ŠETALIŠTE 22</t>
  </si>
  <si>
    <t>E-mail address:</t>
  </si>
  <si>
    <t>koncar.finance@koncar.hr</t>
  </si>
  <si>
    <t>Web address:</t>
  </si>
  <si>
    <t>www.koncar.hr</t>
  </si>
  <si>
    <t>Number of employees 
(end of the reporting period):</t>
  </si>
  <si>
    <t>Consolidated report:</t>
  </si>
  <si>
    <t>KD</t>
  </si>
  <si>
    <t xml:space="preserve">          (KN-not consolidated/KD-consolidated)</t>
  </si>
  <si>
    <t>KN</t>
  </si>
  <si>
    <t xml:space="preserve">Audited:   </t>
  </si>
  <si>
    <t>RN</t>
  </si>
  <si>
    <t>(RN-not audited/RD-audited)</t>
  </si>
  <si>
    <t>RD</t>
  </si>
  <si>
    <t>Names of subsidiaries (according to IFRS):</t>
  </si>
  <si>
    <t>Registered office:</t>
  </si>
  <si>
    <t>MB:</t>
  </si>
  <si>
    <t>KONČAR -Electrical Engineering Institute Ltd. for research, development and services</t>
  </si>
  <si>
    <t>Zagreb</t>
  </si>
  <si>
    <t>KONČAR - Electronics and informatics Ltd. for manufacturing and services</t>
  </si>
  <si>
    <t>KONČAR - Motors and Electrical Systems Ltd. for manufacturing</t>
  </si>
  <si>
    <t>KONČAR - Generators and Motors Ltd. for manufacturing</t>
  </si>
  <si>
    <t>KONČAR - Renewable Energy Sources Ltd. for production</t>
  </si>
  <si>
    <t>KONČAR - Instrument Transformers Inc. for manufacturing</t>
  </si>
  <si>
    <t>KONČAR - Distribution and Special Transformers Inc. for manufacturing</t>
  </si>
  <si>
    <t>KONČAR - SWITCHGEAR Ltd. for production</t>
  </si>
  <si>
    <t>KONČAR - Electric Vehicles Inc. for manufacturing</t>
  </si>
  <si>
    <t>KONČAR - Metal Structures Ltd. for manufacturing</t>
  </si>
  <si>
    <t>KONČAR - Digital Ltd. for digital services</t>
  </si>
  <si>
    <t>KONČAR  - Transformer tanks Ltd. gor manufacturing</t>
  </si>
  <si>
    <t>HELB Ltd. for production, assembly and servicing of electrical devices</t>
  </si>
  <si>
    <t>Božjakovina</t>
  </si>
  <si>
    <t>TELENERG-ENGINEERING Llc. for design and manufacturing</t>
  </si>
  <si>
    <t>KONČAR - Hydro Turbine Ltd. for production and services</t>
  </si>
  <si>
    <t>Dalekovod Jsc. for engineering, production and construction</t>
  </si>
  <si>
    <t>KONČAR Switzerland GmbH</t>
  </si>
  <si>
    <t>Baden</t>
  </si>
  <si>
    <t>Yes</t>
  </si>
  <si>
    <t>No</t>
  </si>
  <si>
    <t>Bookkeeping firm:</t>
  </si>
  <si>
    <t xml:space="preserve">    (Yes/No)</t>
  </si>
  <si>
    <t>(name of the bookkeeping firm)</t>
  </si>
  <si>
    <t>Contact person:</t>
  </si>
  <si>
    <t>Marina Markušić</t>
  </si>
  <si>
    <t>(only name and surname of the contact person)</t>
  </si>
  <si>
    <t>Telephone:</t>
  </si>
  <si>
    <t>01 3667 175</t>
  </si>
  <si>
    <t>marina.markusic@koncar.hr</t>
  </si>
  <si>
    <t>Audit firm:</t>
  </si>
  <si>
    <t>KPMG Croatia Ltd.</t>
  </si>
  <si>
    <t>(name of the audit firm)</t>
  </si>
  <si>
    <t>Certified auditor:</t>
  </si>
  <si>
    <t>Igor Gošek</t>
  </si>
  <si>
    <t>(name and surname)</t>
  </si>
  <si>
    <t>BALANCE SHEET</t>
  </si>
  <si>
    <t>balance as at 31.03.2026</t>
  </si>
  <si>
    <t xml:space="preserve">in EUR </t>
  </si>
  <si>
    <t>Submitter: KONČAR Inc.</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</si>
  <si>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</si>
  <si>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</si>
  <si>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</si>
  <si>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</si>
  <si>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</si>
  <si>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</si>
  <si>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</si>
  <si>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</si>
  <si>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</si>
  <si>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</si>
  <si>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</si>
  <si>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</si>
  <si>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</si>
  <si>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</si>
  <si>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</si>
  <si>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</si>
  <si>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</si>
  <si>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</si>
  <si>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</si>
  <si>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</si>
  <si>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</si>
  <si>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</si>
  <si>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</si>
  <si>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</si>
  <si>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</si>
  <si>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</si>
  <si>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</si>
  <si>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</si>
  <si>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</si>
  <si>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</si>
  <si>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</si>
  <si>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</si>
  <si>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</si>
  <si>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</si>
  <si>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</si>
  <si>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</si>
  <si>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</si>
  <si>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</si>
  <si>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</si>
  <si>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</si>
  <si>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</si>
  <si>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</si>
  <si>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</si>
  <si>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</si>
  <si>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</si>
  <si>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</si>
  <si>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</si>
  <si>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</si>
  <si>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</si>
  <si>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</si>
  <si>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</si>
  <si>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</si>
  <si>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</si>
  <si>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</si>
  <si>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</si>
  <si>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</si>
  <si>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</si>
  <si>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</si>
  <si>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</si>
  <si>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</si>
  <si>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</si>
  <si>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</si>
  <si>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</si>
  <si>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</si>
  <si>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</si>
  <si>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</si>
  <si>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</si>
  <si>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</si>
  <si>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</si>
  <si>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</si>
  <si>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</si>
  <si>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</si>
  <si>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</si>
  <si>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</si>
  <si>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</si>
  <si>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</si>
  <si>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</si>
  <si>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</si>
  <si>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</si>
  <si>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</si>
  <si>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</si>
  <si>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</si>
  <si>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</si>
  <si>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</si>
  <si>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</si>
  <si>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</si>
  <si>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</si>
  <si>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</si>
  <si>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</si>
  <si>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</si>
  <si>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</si>
  <si>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</si>
  <si>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</si>
  <si>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</si>
  <si>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</si>
  <si>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</si>
  <si>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</si>
  <si>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</si>
  <si>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</si>
  <si>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</si>
  <si>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</si>
  <si>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</si>
  <si>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</si>
  <si>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</si>
  <si>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</si>
  <si>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</si>
  <si>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</si>
  <si>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</si>
  <si>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</si>
  <si>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</si>
  <si>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</si>
  <si>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</si>
  <si>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</si>
  <si>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</si>
  <si>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</si>
  <si>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</si>
  <si>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</si>
  <si>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01.01.2026 to 31.03.2026</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</si>
  <si>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</si>
  <si>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</si>
  <si>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</si>
  <si>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</si>
  <si>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</si>
  <si>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</si>
  <si>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</si>
  <si>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</si>
  <si>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</si>
  <si>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</si>
  <si>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</si>
  <si>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</si>
  <si>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</si>
  <si>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</si>
  <si>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</si>
  <si>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</si>
  <si>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</si>
  <si>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</si>
  <si>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</si>
  <si>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</si>
  <si>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</si>
  <si>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</si>
  <si>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</si>
  <si>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</si>
  <si>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</si>
  <si>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</si>
  <si>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</si>
  <si>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</si>
  <si>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</si>
  <si>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</si>
  <si>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</si>
  <si>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</si>
  <si>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</si>
  <si>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</si>
  <si>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</si>
  <si>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</si>
  <si>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</si>
  <si>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</si>
  <si>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</si>
  <si>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</si>
  <si>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</si>
  <si>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</si>
  <si>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</si>
  <si>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</si>
  <si>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</si>
  <si>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</si>
  <si>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</si>
  <si>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</si>
  <si>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</si>
  <si>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</si>
  <si>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</si>
  <si>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</si>
  <si>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</si>
  <si>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</si>
  <si>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</si>
  <si>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</si>
  <si>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</si>
  <si>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</si>
  <si>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</si>
  <si>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</si>
  <si>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</si>
  <si>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</si>
  <si>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</si>
  <si>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</si>
  <si>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</si>
  <si>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</si>
  <si>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</si>
  <si>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</si>
  <si>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</si>
  <si>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</si>
  <si>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</si>
  <si>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</si>
  <si>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</si>
  <si>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</si>
  <si>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</si>
  <si>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</si>
  <si>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</si>
  <si>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</si>
  <si>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</si>
  <si>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</si>
  <si>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</si>
  <si>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</si>
  <si>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</si>
  <si>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</si>
  <si>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</si>
  <si>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</si>
  <si>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</si>
  <si>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</si>
  <si>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</si>
  <si>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</si>
  <si>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</si>
  <si>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</si>
  <si>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</si>
  <si>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</si>
  <si>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</si>
  <si>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</si>
  <si>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</si>
  <si>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</si>
  <si>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</si>
  <si>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</si>
  <si>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</si>
  <si>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</si>
  <si>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</si>
  <si>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</si>
  <si>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</si>
  <si>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</si>
  <si>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</si>
  <si>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</si>
  <si>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</si>
  <si>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APPENDIX to the Statement on comprehensive income (to be filled in by undertakings that draw up consolidated statements)</t>
  </si>
  <si>
    <t>VII COMPREHENSIVE INCOME OR LOSS FOR THE PERIOD (ADP 101+102)</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</si>
  <si>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</si>
  <si>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</si>
  <si>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</si>
  <si>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</si>
  <si>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</si>
  <si>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</si>
  <si>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</si>
  <si>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</si>
  <si>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</si>
  <si>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</si>
  <si>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</si>
  <si>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</si>
  <si>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</si>
  <si>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</si>
  <si>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</si>
  <si>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</si>
  <si>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</si>
  <si>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</si>
  <si>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</si>
  <si>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</si>
  <si>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</si>
  <si>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</si>
  <si>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</si>
  <si>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</si>
  <si>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</si>
  <si>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</si>
  <si>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</si>
  <si>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</si>
  <si>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</si>
  <si>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</si>
  <si>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</si>
  <si>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</si>
  <si>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</si>
  <si>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</si>
  <si>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</si>
  <si>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</si>
  <si>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</si>
  <si>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</si>
  <si>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</si>
  <si>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</si>
  <si>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</si>
  <si>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</si>
  <si>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</si>
  <si>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</si>
  <si>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</si>
  <si>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</si>
  <si>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</si>
  <si>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</si>
  <si>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</si>
  <si>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</si>
  <si>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</si>
  <si>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</si>
  <si>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</si>
  <si>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</si>
  <si>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</si>
  <si>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</si>
  <si>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</si>
  <si>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</si>
  <si>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</si>
  <si>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</si>
  <si>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</si>
  <si>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</si>
  <si>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</si>
  <si>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</si>
  <si>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</si>
  <si>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</si>
  <si>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</si>
  <si>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</si>
  <si>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</si>
  <si>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</si>
  <si>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</si>
  <si>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</si>
  <si>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</si>
  <si>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</si>
  <si>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</si>
  <si>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</si>
  <si>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</si>
  <si>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</si>
  <si>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</si>
  <si>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</si>
  <si>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</si>
  <si>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</si>
  <si>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</si>
  <si>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</si>
  <si>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</si>
  <si>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</si>
  <si>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</si>
  <si>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</si>
  <si>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</si>
  <si>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</si>
  <si>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</si>
  <si>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</si>
  <si>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</si>
  <si>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</si>
  <si>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</si>
  <si>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</si>
  <si>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</si>
  <si>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</si>
  <si>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</si>
  <si>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</si>
  <si>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</si>
  <si>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</si>
  <si>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</si>
  <si>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</si>
  <si>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</si>
  <si>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</si>
  <si>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</si>
  <si>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</si>
  <si>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</si>
  <si>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</si>
  <si>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</si>
  <si>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</si>
  <si>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</si>
  <si>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</si>
  <si>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</si>
  <si>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</si>
  <si>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</si>
  <si>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</si>
  <si>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</si>
  <si>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</si>
  <si>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</si>
  <si>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</si>
  <si>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</si>
  <si>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</si>
  <si>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</si>
  <si>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</si>
  <si>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</si>
  <si>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</si>
  <si>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</si>
  <si>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</si>
  <si>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</si>
  <si>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</si>
  <si>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</si>
  <si>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</si>
  <si>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</si>
  <si>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</si>
  <si>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</si>
  <si>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</si>
  <si>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</si>
  <si>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</si>
  <si>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</si>
  <si>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</si>
  <si>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</si>
  <si>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</si>
  <si>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</si>
  <si>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</si>
  <si>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</si>
  <si>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</si>
  <si>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</si>
  <si>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</si>
  <si>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</si>
  <si>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</si>
  <si>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</si>
  <si>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</si>
  <si>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</si>
  <si>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</si>
  <si>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</si>
  <si>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</si>
  <si>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</si>
  <si>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</si>
  <si>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</si>
  <si>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</si>
  <si>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</si>
  <si>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</si>
  <si>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</si>
  <si>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</si>
  <si>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</si>
  <si>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</si>
  <si>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</si>
  <si>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</si>
  <si>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</si>
  <si>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</si>
  <si>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</si>
  <si>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</si>
  <si>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NOTES TO THE FINANCIAL STATEMENTS - TFI</t>
  </si>
  <si>
    <t>Name of Issuer: KONČAR Inc.</t>
  </si>
  <si>
    <t>PIN: 45050126417</t>
  </si>
  <si>
    <t>Reporting Period: 1 January 2026 – 31 March 2026</t>
  </si>
  <si>
    <t>1. GENERAL INFORMATION</t>
  </si>
  <si>
    <t>Business segments</t>
  </si>
  <si>
    <t>The core business segments of KONČAR Group (hereinafter: the Group) are:</t>
  </si>
  <si>
    <t xml:space="preserve"> - Power generation,</t>
  </si>
  <si>
    <t xml:space="preserve"> - Power transmission and distribution,</t>
  </si>
  <si>
    <t xml:space="preserve"> - Urban mobility and infrastructure,</t>
  </si>
  <si>
    <t xml:space="preserve"> - Digital solutions and platforms.</t>
  </si>
  <si>
    <t>Group structure</t>
  </si>
  <si>
    <t>In addition to the Parent Company, the Group consists of 16 subsidiaries operating in core business activities, 1 subsidiary engaged in special activities (product research and development), subsidiaries controlled by other subsidiaries, one associate company, and associates of subsidiaries.</t>
  </si>
  <si>
    <t>The Parent Company of the Group is KONČAR Inc. (PIN: 45050126417), located at Fallerovo šetalište 22, Zagreb (hereinafter: the “Company”).</t>
  </si>
  <si>
    <t>The Company is engaged in architectural activities, engineering, and related technical consulting services, energy distribution, maintenance services, and management of its subsidiaries.</t>
  </si>
  <si>
    <t>Number of mployees</t>
  </si>
  <si>
    <t xml:space="preserve">As at 31 March 2026, the Group had 6,623 employees, compared to 6,345 employees as of 31 December 2025. </t>
  </si>
  <si>
    <t>The average number of employees for the period January – March 2026 was 6,472 (compared to 5,551 in the same period in 2025).</t>
  </si>
  <si>
    <t>2.  BASIS OF PREPARATION AND ACCOUNTING POLICIES</t>
  </si>
  <si>
    <t>Basis of preparation</t>
  </si>
  <si>
    <t>The consolidated financial statements for the period January – March 2026 have been prepared in accordance with International Accounting Standard (IAS) 34 – Interim Financial Reporting, as adopted by the European Union (EU).</t>
  </si>
  <si>
    <t>The consolidated financial statements do not include all disclosures required for the full set of annual consolidated financial statements and should be read in conjunction with the Group’s annual consolidated financial statements as at 31 December 2025. The annual consolidated financial statements of the Group are prepared in accordance with the International Financial Reporting Standards (IFRS), as adopted by the EU.</t>
  </si>
  <si>
    <t>The annual consolidated financial statements of the Group are available on the official websites of Zagreb Stock Exchange (www.zse.hr), Croatian Financial Services Supervisory Agency (www.hanfa.hr), and the Company (www.koncar.hr).</t>
  </si>
  <si>
    <t>Going concern assumption</t>
  </si>
  <si>
    <t>The Management Board believes that the Group has sufficient resources to continue operations in the foreseeable future and has not identified any significant uncertainties related to business events or conditions that may raise significant doubt on the Group’s ability to continue as a going concern.</t>
  </si>
  <si>
    <t>Significant accounting policies</t>
  </si>
  <si>
    <t>The consolidated financial statements for the period January – March 2026 have been prepared using the same accounting policies, presentation, and calculation methods applied in the preparation of the Group’s annual consolidated financial statements as at 31 December 2025.</t>
  </si>
  <si>
    <t>Key accounting estimates</t>
  </si>
  <si>
    <t xml:space="preserve">In preparing the consolidated financial statements, the Management Board applied judgments and estimates that impact the application of accounting policies and the recognized amounts of assets, liabilities, revenues, and expenses. By definition, accounting estimates rarely correspond exactly to actual results. Key accounting estimates remain consistent with those disclosed in the most recent annual financial statements. </t>
  </si>
  <si>
    <t>Seasonal effects</t>
  </si>
  <si>
    <t>The Group is not exposed to significant seasonal or cyclical variations in its business operations.</t>
  </si>
  <si>
    <t>3. SUBSIDIARIES</t>
  </si>
  <si>
    <t>31 March 2026</t>
  </si>
  <si>
    <t>31 December 2025</t>
  </si>
  <si>
    <t>Country</t>
  </si>
  <si>
    <t>Voting rights (%)</t>
  </si>
  <si>
    <t>Effective group share</t>
  </si>
  <si>
    <t>Consolidated subsidiaries:</t>
  </si>
  <si>
    <t>KONČAR - Motors and Electrical Systems Ltd. for manufacturing, Zagreb</t>
  </si>
  <si>
    <t>Croatia</t>
  </si>
  <si>
    <t>KONČAR - Electrical Engineering Institute Ltd. for research, development and services, Zagreb</t>
  </si>
  <si>
    <t>KONČAR - Generators and Motors Ltd. for manufacturing, Zagreb</t>
  </si>
  <si>
    <t>HELB Ltd. for production, assembly and servicing of electrical devices, Božjakovina</t>
  </si>
  <si>
    <t>KONČAR - Metal Structures Ltd. for manufacturing, Zagreb</t>
  </si>
  <si>
    <t>DALEKOVOD MK Ltd., Velika Gorica*****</t>
  </si>
  <si>
    <t>KONČAR - Switchgear Ltd. for manufacturing, Zagreb</t>
  </si>
  <si>
    <t>KONČAR - Renewable Energy Sources Ltd. for production, Zagreb</t>
  </si>
  <si>
    <t>Energy Park Pometeno Brdo Ltd. for production, Zagreb</t>
  </si>
  <si>
    <t>Wind Power Plant Rust Ltd. for electricity eeneration, Zagreb</t>
  </si>
  <si>
    <t>Solar Power Plant Deponija Fosfogipsa Ltd. for production, trade and services, Zagreb</t>
  </si>
  <si>
    <t xml:space="preserve">Liburnia Solar Ltd. for electricity eneration, Zagreb </t>
  </si>
  <si>
    <t>South East Energy Ltd. for services, Zagreb</t>
  </si>
  <si>
    <t>SOLAR SUNRISE PARK S.R.L., Oradea****</t>
  </si>
  <si>
    <t>Romania</t>
  </si>
  <si>
    <t>VABEKO RENEWABLE ENERGY  Ltd. For services, Velika Gorica****</t>
  </si>
  <si>
    <t>KONČAR - Electric Vehicles Inc. for manufacturing, Zagreb</t>
  </si>
  <si>
    <t>Konell Ltd., Sofia*******</t>
  </si>
  <si>
    <t>Bulgaria</t>
  </si>
  <si>
    <t>KONČAR - Electronics and Informatics Ltd. for manufacturing and services, Zagreb</t>
  </si>
  <si>
    <t>ENAKON MOBILITY Ltd. for services, Zagreb</t>
  </si>
  <si>
    <t>KONČAR - Instrument Transformers Inc. for manufacturing, Zagreb</t>
  </si>
  <si>
    <t>KONČAR - Distribution and Special Transformers Inc. for manufacturing, Zagreb</t>
  </si>
  <si>
    <t>FEROKOTAO Ltd. for manufacturing transformer tanks and other metal structures, Donji Kraljevec******</t>
  </si>
  <si>
    <t>Novi Feromont Ltd. for manufacturing large transformer tanks and metal structures, Donji Kraljevec</t>
  </si>
  <si>
    <t>Power Engineering Transformatory Sp. z o.o. (PET), Poznan</t>
  </si>
  <si>
    <t>Poland</t>
  </si>
  <si>
    <t>KONČAR - Digital Ltd. for digital services, Zagreb</t>
  </si>
  <si>
    <t>ADNET Ltd. for engineering, manufacturing and trade, Zagreb*</t>
  </si>
  <si>
    <t>Prosperus Growth NEOS Ltd. For services, Zagreb**</t>
  </si>
  <si>
    <t>NEOS Ltd. for information system design and development, Zagreb**</t>
  </si>
  <si>
    <t>NEOS TECH Ltd, Ljubljana**</t>
  </si>
  <si>
    <t>Slovenia</t>
  </si>
  <si>
    <t>NEOS Tech Ltd., Sarajevo**</t>
  </si>
  <si>
    <t>Bosnia and Herzegovina</t>
  </si>
  <si>
    <t>KONČAR - Transformer Tanks Ltd. for manufacturing, Sesvete (City of Zagreb)</t>
  </si>
  <si>
    <t>KONČAR - Hydro Turbine Ltd. for manufacturing and services, Zagreb</t>
  </si>
  <si>
    <t>KONČAR Switzerland GmbH, Baden***</t>
  </si>
  <si>
    <t>Switzerland</t>
  </si>
  <si>
    <t>Dalekovod Jsc. for engineering, production and construction, Zagreb</t>
  </si>
  <si>
    <t>Dalekovod OSO Ltd., Velika Gorica</t>
  </si>
  <si>
    <t>Dalekovod Projekt Ltd., Zagreb</t>
  </si>
  <si>
    <t>Dalekovod EMU Ltd., Vela Luka</t>
  </si>
  <si>
    <t>EL-RA Ltd., Vela Luka</t>
  </si>
  <si>
    <t>Dalekovod Mostar Ltd., Mostar</t>
  </si>
  <si>
    <t>Dalekovod Ljubljana Ltd., Ljubljana</t>
  </si>
  <si>
    <t>Dalekovod Norge AS, Oslo</t>
  </si>
  <si>
    <t>Norway</t>
  </si>
  <si>
    <t>Dalekovod Ukraine Ltd., Kyiv</t>
  </si>
  <si>
    <t>Ukraine</t>
  </si>
  <si>
    <t>** On 2 January 2026, as defined in the previously signed share purchase agreement for NEOS Ltd., the conditions for completion of the transaction and the acquisition of a majority ownership interest by KONČAR - Digital Ltd. in NEOS Ltd. were met.</t>
  </si>
  <si>
    <t>*** In January 2026, the KONČAR Inc. established the company KONČAR Switzerland for the purpose of expanding business in the DACH region.</t>
  </si>
  <si>
    <t>**** The subsidiary KONČAR - Renewable Energy Sources Ltd. (KOI) in January 2026, together with the company SOLAR KRAFT Kft, Boly, Hungary, established the company SOLAR SUNRISE PARK SRL (SSP) headquartered in Oradea, Romania. KOI's ownership share in SSP is 80%. Additionally, in March 2026, KOI, based on a purchase agreement, acquired 75.1% ownership interest in the company VABEKO RENEWABLE ENERGY Ltd.</t>
  </si>
  <si>
    <t>****** The subsidiary KONČAR – Distribution and Special Transformers Inc. (KONČAR - D&amp;ST) signed share purchase agreement in February 2026 to acquire a 10.5% ownership interest in Ferokotao Ltd. Prior to this acquisition, KONČAR - D&amp;ST held a 51% ownership interest in Ferokotao Ltd., and following the acquisition, its ownership interest increased to 61.5% of the share capital of the company.</t>
  </si>
  <si>
    <t>*******  Entity not consolidated due to immateriality</t>
  </si>
  <si>
    <t>For certain subsidiaries, the Group holds control through the majority of voting rights. However, the ownership interest in these subsidiaries does not correspond to the voting rights because some of these entities have preferred shares that carry the same rights as ordinary shares, except for voting rights. The ownership interests in these subsidiaries are as follows:</t>
  </si>
  <si>
    <t>31 Mar 2025</t>
  </si>
  <si>
    <t>31 Dec 2025</t>
  </si>
  <si>
    <t>Ownership share (%)</t>
  </si>
  <si>
    <t>4. INFORMATION ON BUSINESS SEGMENTS</t>
  </si>
  <si>
    <t>For management purposes, the Group is organized into business units based on product similarity, and accordingly, reportable segments have been identified. The Group’s reportable segments are as follows:</t>
  </si>
  <si>
    <t>- Power Generation – includes the manufacturing and revitalization of generators, the construction and refurbishment of hydropower plants (HPPs), the development of solar power plants, the production of converters, manufacturing and installation of wind turbines, as well as operation, maintenance, and servicing activities</t>
  </si>
  <si>
    <t>- Power Transmission and Distribution – includes the manufacturing and sale of transformers (power, distribution, special, and instrument transformers), overhead transmission lines, substations, transformer boilers, primary and secondary power distribution equipment, low-voltage switchgear, monitoring systems, and diagnostic, testing, and technical inspection services</t>
  </si>
  <si>
    <t xml:space="preserve"> - Urban Mobility and Infrastructure – includes manufacturing and sale of rail vehicles (trains and trams), railway infrastructure, maintenance of rolling stock, as well as other infrastructure-related services (roads, lighting, and others)</t>
  </si>
  <si>
    <t>- Digital Solutions and Platforms – includes digital solutions and services, digitalization of products and manufacturing, business support systems, ICT infrastructure, and related services.</t>
  </si>
  <si>
    <t xml:space="preserve">The reportable segments form an integral part of the internal financial reports, which are regularly reviewed by the Company's Management Board (the chief decision-making body) to assess performance and make business decisions. </t>
  </si>
  <si>
    <t>The "Other" category includes real estate leasing activities (not related to the Group’s core business) which does not qualify as a separate business segment.</t>
  </si>
  <si>
    <t xml:space="preserve">Revenue by segment </t>
  </si>
  <si>
    <t>The following is an analysis of the Group’s revenue by reportable segment, presented in accordance with IFRS 8 – Operating segments.</t>
  </si>
  <si>
    <t>1 Jan 2026 – 31 Mar 2026</t>
  </si>
  <si>
    <t>1 Jan 2025 – 31 Mar 2025</t>
  </si>
  <si>
    <t>EUR' 000</t>
  </si>
  <si>
    <t>Power generation</t>
  </si>
  <si>
    <t xml:space="preserve"> - Hydro</t>
  </si>
  <si>
    <t xml:space="preserve"> - Renewable energy sources</t>
  </si>
  <si>
    <t>Power transmission and distribution</t>
  </si>
  <si>
    <t xml:space="preserve"> - Transmission</t>
  </si>
  <si>
    <t xml:space="preserve"> - Distribution</t>
  </si>
  <si>
    <t xml:space="preserve"> Urban mobility and infrastructure</t>
  </si>
  <si>
    <t xml:space="preserve"> - Mobility</t>
  </si>
  <si>
    <t xml:space="preserve"> - Infrastructure</t>
  </si>
  <si>
    <t>Digital solutions and platforms</t>
  </si>
  <si>
    <t>Total reportable segments</t>
  </si>
  <si>
    <t>Other</t>
  </si>
  <si>
    <t>Total revenue from contracts with customers</t>
  </si>
  <si>
    <t>Elimination of intercompany transactions</t>
  </si>
  <si>
    <t>Revenue from contracts with customers</t>
  </si>
  <si>
    <t>Associate companies</t>
  </si>
  <si>
    <t>Unaffiliated companies</t>
  </si>
  <si>
    <t xml:space="preserve">5. OTHER OPERATING INCOME </t>
  </si>
  <si>
    <t>Other operating income amounts to EUR 6.8 million (1 January – 31 March 2025: EUR 4.1 million) and includes: Income from asset disposals, government grants, compensation for damages, and other miscellaneous income.</t>
  </si>
  <si>
    <t>6. CAPITALIZED EMPLOYEE COSTS</t>
  </si>
  <si>
    <t>During the period 1 January – 31 March 2026, the Group capitalized wages and salaries totaling EUR 256 thousand (1 January – 31 March 2025: EUR 346 thousand), of which EUR 152 thousand relates to net salaries (1 January – 31 March 2025: EUR 207 thousand), EUR 73 thousand to taxes, surtaxes, and payroll contributions (1 January – 31 March 2025: EUR 94 thousand), and EUR 31 thousand to employer contributions (1 January – 31 March 2025: EUR 45 thousand).</t>
  </si>
  <si>
    <t>7.  EARNINGS PER SHARE</t>
  </si>
  <si>
    <t>1 Jan 2025 – 31 Mar 2026</t>
  </si>
  <si>
    <t>Net profit attributable to owners of the parent (EUR ‘000)</t>
  </si>
  <si>
    <t>Weighted average number of shares</t>
  </si>
  <si>
    <t>Basic and diluted earnings per share (EUR)</t>
  </si>
  <si>
    <t>8. NON-CURRENT TANGIBLE AND INTANGIBLE ASSETS</t>
  </si>
  <si>
    <t xml:space="preserve">During the period 1 January – 31 March 2026, the Group acquired assets totaling EUR 17,995 thousand (1 January – 31 March 2025: EUR 11,398 thousand). </t>
  </si>
  <si>
    <t xml:space="preserve">Depreciation expense for the period 1 January – 31 March 2026 amounted to EUR 7,699 thousand (1 January – 31 March 2025: EUR 6,538 thousand).  </t>
  </si>
  <si>
    <t>9.  INVENTORIES</t>
  </si>
  <si>
    <t>10. CAPITAL AND RESERVES</t>
  </si>
  <si>
    <t>The share capital (subscribed capital) is determined at a nominal value of EUR 159,471,378 (as of 31 December 2025: EUR 159,471,378) and consists of 2,572,119 shares, each with a nominal value of EUR 62. The Company’s ordinary shares are listed on the Official Market of the Zagreb Stock Exchange under the ticker KOEI-R-A. As of 31 March 2026, the Company holds 23,533 treasury shares (31 December 2025: 23,700 treasury shares).</t>
  </si>
  <si>
    <t>11. LOAN LIABILITIES</t>
  </si>
  <si>
    <t>31 Mar 2026</t>
  </si>
  <si>
    <t>Loan liabilities</t>
  </si>
  <si>
    <t>Non-current</t>
  </si>
  <si>
    <t>Current</t>
  </si>
  <si>
    <t>Bank loans are secured by mortgages on real estate and pledges on movable assets. The current fair value of mortgaged real estate amounts to EUR 40,810 thousand, while the fair value of pledged movable assets amounts to EUR 4,429 thousand.</t>
  </si>
  <si>
    <t>The maturity profile of loan repayments is as follows:</t>
  </si>
  <si>
    <t>Due within one year</t>
  </si>
  <si>
    <t>Due in 1 to 2 years</t>
  </si>
  <si>
    <t>Due in 2 to 5 years</t>
  </si>
  <si>
    <t>Due in more than 5 years</t>
  </si>
  <si>
    <t>12. TRANSACTIONS WITH RELATED PARTIES</t>
  </si>
  <si>
    <t>Entities are considered related parties if one party has control over another, if they are under joint control, or if one party has a significant influence over the business of the other. The Group is also significantly owned by the Republic of Croatia and other entities controlled by or under the significant influence of the Republic of Croatia. Accordingly, the Group has transactions with state institutions and other entities under majority state ownership or influence. For the purpose of disclosing related party transactions, the Group does not consider routine transactions (such as tax payments, levies, and similar transactions) with local municipal companies (either directly or indirectly state-owned) or other state bodies as related party transactions. The most significant related party transactions with state-owned enterprises relate to electricity and thermal energy supply and similar services. Excluding these routine transactions, the Group’s revenue from sales to state institutions and other entities under majority state ownership or influence amounted to EUR 60.6 million for the period 1 January – 31 March 2026 (1 January – 31 March 2025: EUR 67.3 million), with the majority derived from engineering services, rail vehicles, and industrial electronics.</t>
  </si>
  <si>
    <t xml:space="preserve"> </t>
  </si>
  <si>
    <t>2026.</t>
  </si>
  <si>
    <t>Receivables</t>
  </si>
  <si>
    <t>Liabilities</t>
  </si>
  <si>
    <t>Revenue</t>
  </si>
  <si>
    <t>Expenses</t>
  </si>
  <si>
    <t>Operating activities</t>
  </si>
  <si>
    <t>Joint ventures</t>
  </si>
  <si>
    <t>Total operating activities</t>
  </si>
  <si>
    <t>Financing  activities</t>
  </si>
  <si>
    <t>-</t>
  </si>
  <si>
    <t>Total financing activities</t>
  </si>
  <si>
    <t>2025.</t>
  </si>
  <si>
    <t>13. EVENTS AFTER THE REPORTING PERIOD</t>
  </si>
  <si>
    <t>After the reporting date until the date of approval of the financial statements, there were no events that would have a significant impact on the Group's consolidated financial statements, which should be published.</t>
  </si>
  <si>
    <t>On 7 April 2026, KONČAR Inc. entered into a sale and purchase agreement for a 25% equity interest in HELB Ltd. (the “Company”), with its registered office at Industrijska ulica 1, Božjakovina, Republic of Croatia. Completion of the transaction was successfully effected on 8 April 2026, as a result of which KONČAR Inc. acquired the remaining 25% equity interest and thereby became the holder of 100% of the equity interests in the Company.</t>
  </si>
  <si>
    <t>Subsidiary KONČAR – Distribution and Special Transformers Inc. for manufacturing (KONČAR – D&amp;ST) signed, in April 2026, a share purchase agreement to acquire an additional 21.0% ownership stake in FEROKOTAO Ltd. Prior to this acquisition, KONČAR – D&amp;ST held a 61.5% ownership interest in FEROKOTAO Ltd., and with this transaction it becomes the owner of 82.5% of the share capital of the said company.</t>
  </si>
  <si>
    <t>During the period 1 January – 31 March 2026, the Group did not recognize any adjustment of inventories (1 January – 31 March 2025: EUR 3.4 thousand).</t>
  </si>
  <si>
    <t xml:space="preserve">TELENERG - ENGINEERING Ltd. for design and manufacturing, Zagreb </t>
  </si>
  <si>
    <t>INK PROJECT Ltd. for construction and services, Zagreb*****</t>
  </si>
  <si>
    <t>KREANCA SYSTEMS Ltd. for business and management consulting, Zagreb*</t>
  </si>
  <si>
    <t>* Although the Group had, by September 30, 2025, acquired control with a 76% ownership stake in ADNET Ltd. and a 76% ownership stake in KREANCA SYSTEMS Ltd., the Group does not recognize a minority interest in these subsidiaries, as a call option was agreed upon as part of the transactions granting the acquirer the right to purchase the remaining stake in the future, which management has assessed as highly probable to be exercised.</t>
  </si>
  <si>
    <t>***** Commercial Court in Zagreb, on 31 December 2025, issued decisions No. Tt-25/71794-2 and Tt-25/71797-2, on the basis of which the merger of the company INK PROJECT Ltd.,as the merged company was carried out with KONČAR Inc., as the acquiring company. Commercial Court in Zagreb, on 31 December 2025, issued decisions No. Tt-25/70286-2 and Tt-25/70287-2, on the basis of which the status change of the merger of the company DALEKOVOD MK Ltd., as merged company, to KONČAR - Metal Structures Ltd., as the acquiring company, was carried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</si>
</sst>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numFmt numFmtId="165" formatCode="00"/>
    <numFmt numFmtId="166" formatCode="#,###,_);\(#,###,\)_)"/>
    <numFmt numFmtId="167" formatCode="#,##0;[Black]\(#,##0\)"/>
    <numFmt numFmtId="168" formatCode="#,##0.00;[Black]\-#,##0.00"/>
    <numFmt numFmtId="169" formatCode="#,##0.00;[Black]\(#,##0.00\)"/>
  </numFmts>
  <fonts count="4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charset val="238"/>
    </font>
    <font>
      <sz val="9"/>
      <color rgb="FF000000"/>
      <name val="Times New Roman"/>
      <family val="1"/>
      <charset val="238"/>
    </font>
    <font>
      <b/>
      <sz val="9"/>
      <color rgb="FF000000"/>
      <name val="Arial"/>
      <family val="2"/>
      <charset val="238"/>
    </font>
    <font>
      <i/>
      <sz val="9"/>
      <color rgb="FF000000"/>
      <name val="Arial"/>
      <family val="2"/>
      <charset val="238"/>
    </font>
    <font>
      <b/>
      <i/>
      <sz val="9"/>
      <name val="Arial"/>
      <family val="2"/>
      <charset val="238"/>
    </font>
    <font>
      <b/>
      <sz val="9"/>
      <color rgb="FF000000"/>
      <name val="Arial"/>
      <family val="2"/>
    </font>
    <font>
      <b/>
      <sz val="9"/>
      <name val="Arial"/>
      <family val="2"/>
    </font>
    <font>
      <sz val="9"/>
      <color rgb="FF000000"/>
      <name val="Arial"/>
      <family val="2"/>
    </font>
    <font>
      <sz val="9"/>
      <name val="Arial"/>
      <family val="2"/>
    </font>
    <font>
      <b/>
      <sz val="8.5"/>
      <color rgb="FF000000"/>
      <name val="Arial"/>
      <family val="2"/>
      <charset val="238"/>
    </font>
    <font>
      <sz val="10"/>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theme="0" tint="-0.14996795556505021"/>
        <bgColor indexed="65"/>
      </patternFill>
    </fill>
    <fill>
      <patternFill patternType="solid">
        <fgColor rgb="FFFFFFFF"/>
        <bgColor rgb="FF000000"/>
      </patternFill>
    </fill>
    <fill>
      <patternFill patternType="solid">
        <fgColor theme="0"/>
        <bgColor rgb="FF000000"/>
      </patternFill>
    </fill>
  </fills>
  <borders count="2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double">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cellStyleXfs>
  <cellXfs count="40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6" borderId="3" xfId="0" applyFont="1" applyFill="1" applyBorder="1" applyAlignment="1" applyProtection="1">
      <alignment vertical="center"/>
      <protection locked="0"/>
    </xf>
    <xf numFmtId="0" fontId="4" fillId="16" borderId="2" xfId="0" applyFont="1" applyFill="1" applyBorder="1" applyAlignment="1" applyProtection="1">
      <alignment vertical="center"/>
      <protection locked="0"/>
    </xf>
    <xf numFmtId="0" fontId="4" fillId="16" borderId="15" xfId="0" applyFont="1" applyFill="1" applyBorder="1" applyAlignment="1" applyProtection="1">
      <alignment vertical="center"/>
      <protection locked="0"/>
    </xf>
    <xf numFmtId="0" fontId="4" fillId="16" borderId="2" xfId="0" applyFont="1" applyFill="1" applyBorder="1" applyAlignment="1" applyProtection="1">
      <alignment horizontal="right" vertical="center"/>
      <protection locked="0"/>
    </xf>
    <xf numFmtId="0" fontId="4" fillId="16" borderId="17" xfId="0" applyFont="1" applyFill="1" applyBorder="1" applyAlignment="1" applyProtection="1">
      <alignment horizontal="center" vertical="center"/>
      <protection locked="0"/>
    </xf>
    <xf numFmtId="0" fontId="4" fillId="11" borderId="13" xfId="0" applyFont="1" applyFill="1" applyBorder="1" applyAlignment="1" applyProtection="1">
      <alignment horizontal="right" vertical="center"/>
      <protection locked="0"/>
    </xf>
    <xf numFmtId="0" fontId="4" fillId="11" borderId="0" xfId="0" applyFont="1" applyFill="1" applyAlignment="1" applyProtection="1">
      <alignment horizontal="right" vertical="center"/>
      <protection locked="0"/>
    </xf>
    <xf numFmtId="0" fontId="4" fillId="11" borderId="14" xfId="0" applyFont="1" applyFill="1" applyBorder="1" applyAlignment="1" applyProtection="1">
      <alignment horizontal="center" vertical="center"/>
      <protection locked="0"/>
    </xf>
    <xf numFmtId="0" fontId="4" fillId="0" borderId="3" xfId="0" applyFont="1" applyBorder="1" applyAlignment="1" applyProtection="1">
      <alignment vertical="center"/>
      <protection locked="0"/>
    </xf>
    <xf numFmtId="0" fontId="4" fillId="0" borderId="2"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16" borderId="15" xfId="0" applyFont="1" applyFill="1" applyBorder="1" applyAlignment="1" applyProtection="1">
      <alignment horizontal="right" vertical="center"/>
      <protection locked="0"/>
    </xf>
    <xf numFmtId="0" fontId="4" fillId="16" borderId="15" xfId="0" applyFont="1" applyFill="1" applyBorder="1" applyAlignment="1" applyProtection="1">
      <alignment horizontal="center" vertical="center"/>
      <protection locked="0"/>
    </xf>
    <xf numFmtId="0" fontId="4" fillId="17" borderId="0" xfId="5" applyFont="1" applyFill="1"/>
    <xf numFmtId="0" fontId="5" fillId="17" borderId="0" xfId="5" applyFont="1" applyFill="1"/>
    <xf numFmtId="0" fontId="4" fillId="17" borderId="0" xfId="5" applyFont="1" applyFill="1" applyAlignment="1">
      <alignment vertical="center"/>
    </xf>
    <xf numFmtId="0" fontId="0" fillId="11" borderId="0" xfId="0" applyFill="1"/>
    <xf numFmtId="0" fontId="35" fillId="17" borderId="0" xfId="5" applyFont="1" applyFill="1" applyAlignment="1">
      <alignment horizontal="left" vertical="center"/>
    </xf>
    <xf numFmtId="2" fontId="35" fillId="17" borderId="0" xfId="5" applyNumberFormat="1" applyFont="1" applyFill="1" applyAlignment="1">
      <alignment vertical="center" wrapText="1"/>
    </xf>
    <xf numFmtId="0" fontId="35" fillId="17" borderId="0" xfId="5" applyFont="1" applyFill="1" applyAlignment="1">
      <alignment horizontal="left" vertical="center" wrapText="1"/>
    </xf>
    <xf numFmtId="0" fontId="35" fillId="17" borderId="0" xfId="5" applyFont="1" applyFill="1" applyAlignment="1">
      <alignment vertical="center" wrapText="1"/>
    </xf>
    <xf numFmtId="0" fontId="40" fillId="17" borderId="0" xfId="5" applyFont="1" applyFill="1" applyAlignment="1">
      <alignment horizontal="center" vertical="center" wrapText="1"/>
    </xf>
    <xf numFmtId="0" fontId="35" fillId="17" borderId="5" xfId="5" applyFont="1" applyFill="1" applyBorder="1" applyAlignment="1">
      <alignment horizontal="right" vertical="center" wrapText="1"/>
    </xf>
    <xf numFmtId="0" fontId="35" fillId="17" borderId="0" xfId="5" applyFont="1" applyFill="1" applyAlignment="1">
      <alignment horizontal="center" vertical="center" wrapText="1"/>
    </xf>
    <xf numFmtId="0" fontId="35" fillId="17" borderId="0" xfId="5" applyFont="1" applyFill="1"/>
    <xf numFmtId="0" fontId="4" fillId="17" borderId="0" xfId="5" applyFont="1" applyFill="1" applyAlignment="1">
      <alignment horizontal="left" vertical="center" wrapText="1"/>
    </xf>
    <xf numFmtId="0" fontId="5" fillId="17" borderId="0" xfId="5" applyFont="1" applyFill="1" applyAlignment="1">
      <alignment vertical="center" wrapText="1"/>
    </xf>
    <xf numFmtId="0" fontId="5" fillId="17" borderId="0" xfId="5" applyFont="1" applyFill="1" applyAlignment="1">
      <alignment horizontal="left" vertical="center" wrapText="1"/>
    </xf>
    <xf numFmtId="0" fontId="42" fillId="17" borderId="0" xfId="5" applyFont="1" applyFill="1" applyAlignment="1">
      <alignment vertical="center"/>
    </xf>
    <xf numFmtId="0" fontId="20" fillId="17" borderId="0" xfId="5" applyFont="1" applyFill="1" applyAlignment="1">
      <alignment vertical="center"/>
    </xf>
    <xf numFmtId="0" fontId="35" fillId="18" borderId="0" xfId="5" applyFont="1" applyFill="1"/>
    <xf numFmtId="0" fontId="44" fillId="17" borderId="0" xfId="5" applyFont="1" applyFill="1"/>
    <xf numFmtId="0" fontId="40" fillId="17" borderId="0" xfId="5" applyFont="1" applyFill="1"/>
    <xf numFmtId="0" fontId="35" fillId="11" borderId="0" xfId="0" applyFont="1" applyFill="1"/>
    <xf numFmtId="3" fontId="35" fillId="11" borderId="0" xfId="0" applyNumberFormat="1" applyFont="1" applyFill="1" applyAlignment="1">
      <alignment horizontal="right" vertical="center" wrapText="1"/>
    </xf>
    <xf numFmtId="3" fontId="35" fillId="11" borderId="0" xfId="0" applyNumberFormat="1" applyFont="1" applyFill="1"/>
    <xf numFmtId="3" fontId="35" fillId="11" borderId="19" xfId="0" applyNumberFormat="1" applyFont="1" applyFill="1" applyBorder="1"/>
    <xf numFmtId="0" fontId="2" fillId="17" borderId="0" xfId="5" applyFill="1"/>
    <xf numFmtId="0" fontId="5" fillId="17" borderId="0" xfId="5" applyFont="1" applyFill="1" applyAlignment="1">
      <alignment horizontal="left" vertical="center"/>
    </xf>
    <xf numFmtId="0" fontId="5" fillId="17" borderId="0" xfId="5" applyFont="1" applyFill="1" applyAlignment="1">
      <alignment horizontal="justify" vertical="center"/>
    </xf>
    <xf numFmtId="0" fontId="39" fillId="17" borderId="0" xfId="5" applyFont="1" applyFill="1" applyAlignment="1">
      <alignment vertical="center" wrapText="1"/>
    </xf>
    <xf numFmtId="0" fontId="5" fillId="17" borderId="5" xfId="5" applyFont="1" applyFill="1" applyBorder="1" applyAlignment="1">
      <alignment horizontal="right" vertical="center" wrapText="1"/>
    </xf>
    <xf numFmtId="0" fontId="5" fillId="17" borderId="0" xfId="5" applyFont="1" applyFill="1" applyAlignment="1">
      <alignment horizontal="center" vertical="center" wrapText="1"/>
    </xf>
    <xf numFmtId="0" fontId="40" fillId="17" borderId="0" xfId="5" applyFont="1" applyFill="1" applyAlignment="1">
      <alignment vertical="center"/>
    </xf>
    <xf numFmtId="0" fontId="40" fillId="17" borderId="0" xfId="0" applyFont="1" applyFill="1" applyAlignment="1">
      <alignment vertical="center"/>
    </xf>
    <xf numFmtId="0" fontId="40" fillId="17" borderId="0" xfId="0" applyFont="1" applyFill="1" applyAlignment="1">
      <alignment horizontal="center" vertical="center"/>
    </xf>
    <xf numFmtId="0" fontId="39" fillId="17" borderId="0" xfId="0" applyFont="1" applyFill="1" applyAlignment="1">
      <alignment vertical="center" wrapText="1"/>
    </xf>
    <xf numFmtId="0" fontId="5" fillId="17" borderId="0" xfId="0" applyFont="1" applyFill="1"/>
    <xf numFmtId="0" fontId="0" fillId="17" borderId="0" xfId="0" applyFill="1"/>
    <xf numFmtId="4" fontId="35" fillId="17" borderId="0" xfId="0" applyNumberFormat="1" applyFont="1" applyFill="1" applyAlignment="1">
      <alignment vertical="center" wrapText="1"/>
    </xf>
    <xf numFmtId="4" fontId="5" fillId="17" borderId="0" xfId="0" applyNumberFormat="1" applyFont="1" applyFill="1"/>
    <xf numFmtId="43" fontId="35" fillId="17" borderId="0" xfId="0" applyNumberFormat="1" applyFont="1" applyFill="1" applyAlignment="1">
      <alignment vertical="center" wrapText="1"/>
    </xf>
    <xf numFmtId="0" fontId="35" fillId="17" borderId="0" xfId="0" applyFont="1" applyFill="1" applyAlignment="1">
      <alignment horizontal="left" vertical="center"/>
    </xf>
    <xf numFmtId="0" fontId="41" fillId="17" borderId="0" xfId="0" applyFont="1" applyFill="1" applyAlignment="1">
      <alignment vertical="center"/>
    </xf>
    <xf numFmtId="4" fontId="35" fillId="17" borderId="0" xfId="0" applyNumberFormat="1" applyFont="1" applyFill="1" applyAlignment="1">
      <alignment horizontal="right" vertical="center" wrapText="1"/>
    </xf>
    <xf numFmtId="2" fontId="35" fillId="17" borderId="0" xfId="5" applyNumberFormat="1" applyFont="1" applyFill="1" applyAlignment="1">
      <alignment horizontal="right" vertical="center" wrapText="1"/>
    </xf>
    <xf numFmtId="3" fontId="43" fillId="17" borderId="0" xfId="5" applyNumberFormat="1" applyFont="1" applyFill="1" applyAlignment="1">
      <alignment horizontal="right" wrapText="1"/>
    </xf>
    <xf numFmtId="0" fontId="35" fillId="17" borderId="2" xfId="5" applyFont="1" applyFill="1" applyBorder="1" applyAlignment="1">
      <alignment horizontal="right"/>
    </xf>
    <xf numFmtId="0" fontId="35" fillId="17" borderId="0" xfId="5" applyFont="1" applyFill="1" applyAlignment="1">
      <alignment horizontal="right"/>
    </xf>
    <xf numFmtId="166" fontId="40" fillId="17" borderId="0" xfId="0" applyNumberFormat="1" applyFont="1" applyFill="1"/>
    <xf numFmtId="166" fontId="35" fillId="17" borderId="0" xfId="0" applyNumberFormat="1" applyFont="1" applyFill="1"/>
    <xf numFmtId="166" fontId="40" fillId="17" borderId="2" xfId="0" applyNumberFormat="1" applyFont="1" applyFill="1" applyBorder="1"/>
    <xf numFmtId="166" fontId="40" fillId="17" borderId="1" xfId="0" applyNumberFormat="1" applyFont="1" applyFill="1" applyBorder="1"/>
    <xf numFmtId="166" fontId="40" fillId="17" borderId="18" xfId="0" applyNumberFormat="1" applyFont="1" applyFill="1" applyBorder="1"/>
    <xf numFmtId="3" fontId="5" fillId="17" borderId="0" xfId="5" applyNumberFormat="1" applyFont="1" applyFill="1"/>
    <xf numFmtId="0" fontId="4" fillId="17" borderId="0" xfId="5" applyFont="1" applyFill="1" applyAlignment="1">
      <alignment horizontal="justify" vertical="center"/>
    </xf>
    <xf numFmtId="167" fontId="40" fillId="17" borderId="2" xfId="0" applyNumberFormat="1" applyFont="1" applyFill="1" applyBorder="1" applyAlignment="1">
      <alignment vertical="center"/>
    </xf>
    <xf numFmtId="0" fontId="35" fillId="17" borderId="0" xfId="0" applyFont="1" applyFill="1"/>
    <xf numFmtId="3" fontId="35" fillId="17" borderId="0" xfId="0" applyNumberFormat="1" applyFont="1" applyFill="1" applyAlignment="1">
      <alignment horizontal="right" vertical="center" wrapText="1"/>
    </xf>
    <xf numFmtId="169" fontId="40" fillId="17" borderId="18" xfId="0" applyNumberFormat="1" applyFont="1" applyFill="1" applyBorder="1" applyAlignment="1">
      <alignment vertical="center"/>
    </xf>
    <xf numFmtId="0" fontId="5" fillId="17" borderId="0" xfId="5" applyFont="1" applyFill="1" applyAlignment="1">
      <alignment wrapText="1"/>
    </xf>
    <xf numFmtId="3" fontId="43" fillId="17" borderId="0" xfId="5" applyNumberFormat="1" applyFont="1" applyFill="1" applyAlignment="1">
      <alignment horizontal="right"/>
    </xf>
    <xf numFmtId="0" fontId="45" fillId="17" borderId="2" xfId="5" applyFont="1" applyFill="1" applyBorder="1" applyAlignment="1">
      <alignment horizontal="right"/>
    </xf>
    <xf numFmtId="0" fontId="46" fillId="17" borderId="0" xfId="5" applyFont="1" applyFill="1"/>
    <xf numFmtId="3" fontId="35" fillId="17" borderId="0" xfId="0" applyNumberFormat="1" applyFont="1" applyFill="1"/>
    <xf numFmtId="3" fontId="40" fillId="17" borderId="18" xfId="0" applyNumberFormat="1" applyFont="1" applyFill="1" applyBorder="1"/>
    <xf numFmtId="3" fontId="35" fillId="17" borderId="0" xfId="5" applyNumberFormat="1" applyFont="1" applyFill="1"/>
    <xf numFmtId="0" fontId="35" fillId="17" borderId="0" xfId="5" applyFont="1" applyFill="1" applyAlignment="1">
      <alignment horizontal="left" wrapText="1"/>
    </xf>
    <xf numFmtId="0" fontId="35" fillId="17" borderId="0" xfId="5" applyFont="1" applyFill="1" applyAlignment="1">
      <alignment vertical="center"/>
    </xf>
    <xf numFmtId="0" fontId="48" fillId="17" borderId="0" xfId="5" applyFont="1" applyFill="1"/>
    <xf numFmtId="0" fontId="40" fillId="17" borderId="0" xfId="5" applyFont="1" applyFill="1" applyAlignment="1">
      <alignment horizontal="center" vertical="center"/>
    </xf>
    <xf numFmtId="3" fontId="43" fillId="17" borderId="0" xfId="5" applyNumberFormat="1" applyFont="1" applyFill="1" applyAlignment="1">
      <alignment horizontal="center" vertical="center"/>
    </xf>
    <xf numFmtId="3" fontId="43" fillId="17" borderId="0" xfId="5" applyNumberFormat="1" applyFont="1" applyFill="1" applyAlignment="1">
      <alignment horizontal="center" vertical="center" wrapText="1"/>
    </xf>
    <xf numFmtId="0" fontId="45" fillId="17" borderId="2" xfId="5" applyFont="1" applyFill="1" applyBorder="1" applyAlignment="1">
      <alignment horizontal="center" vertical="center"/>
    </xf>
    <xf numFmtId="3" fontId="35" fillId="17" borderId="19" xfId="0" applyNumberFormat="1" applyFont="1" applyFill="1" applyBorder="1"/>
    <xf numFmtId="0" fontId="5" fillId="17" borderId="0" xfId="0" applyFont="1" applyFill="1" applyAlignment="1">
      <alignment vertical="center" wrapText="1"/>
    </xf>
    <xf numFmtId="0" fontId="47" fillId="17" borderId="0" xfId="0" applyFont="1" applyFill="1" applyAlignment="1">
      <alignment horizontal="center" vertical="center" wrapText="1"/>
    </xf>
    <xf numFmtId="2" fontId="35" fillId="17" borderId="0" xfId="0" applyNumberFormat="1" applyFont="1" applyFill="1" applyAlignment="1">
      <alignment vertical="center" wrapText="1"/>
    </xf>
    <xf numFmtId="0" fontId="5" fillId="17" borderId="0" xfId="0" applyFont="1" applyFill="1" applyAlignment="1">
      <alignment vertical="center"/>
    </xf>
    <xf numFmtId="0" fontId="5" fillId="17" borderId="0" xfId="0" applyFont="1" applyFill="1" applyAlignment="1">
      <alignment horizontal="left"/>
    </xf>
    <xf numFmtId="0" fontId="35" fillId="17" borderId="0" xfId="0" applyFont="1" applyFill="1" applyAlignment="1">
      <alignment horizontal="center" vertical="center" wrapText="1"/>
    </xf>
    <xf numFmtId="0" fontId="0" fillId="0" borderId="0" xfId="0" applyAlignment="1">
      <alignment wrapText="1"/>
    </xf>
    <xf numFmtId="0" fontId="5" fillId="0" borderId="0" xfId="0" applyFont="1" applyAlignment="1">
      <alignment vertical="top" wrapText="1"/>
    </xf>
    <xf numFmtId="166" fontId="35" fillId="17" borderId="2" xfId="0" applyNumberFormat="1" applyFont="1" applyFill="1" applyBorder="1"/>
    <xf numFmtId="0" fontId="35" fillId="18" borderId="0" xfId="0" applyFont="1" applyFill="1"/>
    <xf numFmtId="168" fontId="40" fillId="0" borderId="18" xfId="0" applyNumberFormat="1" applyFont="1" applyBorder="1" applyAlignment="1">
      <alignment vertical="center"/>
    </xf>
    <xf numFmtId="0" fontId="2" fillId="18" borderId="0" xfId="5" applyFill="1"/>
    <xf numFmtId="0" fontId="0" fillId="18" borderId="0" xfId="0" applyFill="1"/>
    <xf numFmtId="3" fontId="35" fillId="18" borderId="0" xfId="0" applyNumberFormat="1" applyFont="1" applyFill="1"/>
    <xf numFmtId="3" fontId="40" fillId="17" borderId="20" xfId="0" applyNumberFormat="1" applyFont="1" applyFill="1" applyBorder="1"/>
    <xf numFmtId="0" fontId="5" fillId="17" borderId="0" xfId="0" applyFont="1" applyFill="1" applyAlignment="1">
      <alignment horizontal="right" vertical="center" wrapText="1"/>
    </xf>
    <xf numFmtId="3" fontId="40" fillId="17" borderId="20" xfId="0" applyNumberFormat="1" applyFont="1" applyFill="1" applyBorder="1" applyAlignment="1">
      <alignment horizontal="right"/>
    </xf>
    <xf numFmtId="3" fontId="40" fillId="17" borderId="18" xfId="0" applyNumberFormat="1" applyFont="1" applyFill="1" applyBorder="1" applyAlignment="1">
      <alignment horizontal="right"/>
    </xf>
    <xf numFmtId="3" fontId="35" fillId="17" borderId="19" xfId="0" applyNumberFormat="1" applyFont="1" applyFill="1" applyBorder="1" applyAlignment="1">
      <alignment horizontal="right"/>
    </xf>
    <xf numFmtId="3" fontId="2" fillId="0" borderId="0" xfId="1" applyNumberFormat="1" applyFont="1" applyAlignment="1">
      <alignment wrapText="1"/>
    </xf>
    <xf numFmtId="0" fontId="5" fillId="17" borderId="0" xfId="5" applyFont="1" applyFill="1" applyAlignment="1">
      <alignment horizontal="left" vertical="center" wrapText="1"/>
    </xf>
    <xf numFmtId="0" fontId="35" fillId="18" borderId="0" xfId="0" applyFont="1" applyFill="1" applyAlignment="1">
      <alignment horizontal="left" vertical="center" wrapText="1"/>
    </xf>
    <xf numFmtId="0" fontId="5" fillId="0" borderId="0" xfId="5" applyFont="1" applyAlignment="1">
      <alignment horizontal="left" vertical="center" wrapText="1"/>
    </xf>
    <xf numFmtId="0" fontId="35" fillId="17" borderId="0" xfId="0" applyFont="1" applyFill="1" applyAlignment="1">
      <alignment horizontal="left" vertical="top" wrapText="1"/>
    </xf>
    <xf numFmtId="0" fontId="35" fillId="17" borderId="0" xfId="0" applyFont="1" applyFill="1" applyAlignment="1">
      <alignment horizontal="left" vertical="center" wrapText="1"/>
    </xf>
    <xf numFmtId="0" fontId="5" fillId="17" borderId="0" xfId="0" applyFont="1" applyFill="1" applyAlignment="1">
      <alignment horizontal="left"/>
    </xf>
    <xf numFmtId="0" fontId="5" fillId="17" borderId="0" xfId="0" applyFont="1" applyFill="1" applyAlignment="1">
      <alignment horizontal="left" wrapText="1"/>
    </xf>
    <xf numFmtId="0" fontId="5" fillId="17" borderId="0" xfId="0" applyFont="1" applyFill="1" applyAlignment="1">
      <alignment horizontal="left" vertical="center" wrapText="1"/>
    </xf>
    <xf numFmtId="0" fontId="4" fillId="17" borderId="0" xfId="5" applyFont="1" applyFill="1" applyAlignment="1">
      <alignment horizontal="left" vertical="center"/>
    </xf>
    <xf numFmtId="0" fontId="35" fillId="17" borderId="0" xfId="5" applyFont="1" applyFill="1" applyAlignment="1">
      <alignment horizontal="left" vertical="center" wrapText="1"/>
    </xf>
    <xf numFmtId="0" fontId="35" fillId="17" borderId="0" xfId="5" applyFont="1" applyFill="1" applyAlignment="1">
      <alignment horizontal="left" wrapText="1"/>
    </xf>
    <xf numFmtId="49" fontId="35" fillId="0" borderId="0" xfId="5" applyNumberFormat="1" applyFont="1" applyAlignment="1">
      <alignment horizontal="left" vertical="center" wrapText="1"/>
    </xf>
    <xf numFmtId="49" fontId="5" fillId="17" borderId="0" xfId="5" applyNumberFormat="1" applyFont="1" applyFill="1" applyAlignment="1">
      <alignment horizontal="left" vertical="center" wrapText="1"/>
    </xf>
    <xf numFmtId="0" fontId="4" fillId="17" borderId="0" xfId="5" applyFont="1" applyFill="1" applyAlignment="1">
      <alignment horizontal="left" vertical="center" wrapText="1"/>
    </xf>
    <xf numFmtId="0" fontId="5" fillId="17" borderId="0" xfId="5" applyFont="1" applyFill="1" applyAlignment="1">
      <alignment vertical="center" wrapText="1"/>
    </xf>
    <xf numFmtId="0" fontId="5" fillId="17" borderId="0" xfId="0" applyFont="1" applyFill="1" applyAlignment="1">
      <alignment horizontal="left" vertical="top" wrapText="1"/>
    </xf>
    <xf numFmtId="0" fontId="35" fillId="17" borderId="0" xfId="5" applyFont="1" applyFill="1" applyAlignment="1">
      <alignment vertical="center" wrapText="1"/>
    </xf>
    <xf numFmtId="0" fontId="35" fillId="17" borderId="0" xfId="0" applyFont="1" applyFill="1" applyAlignment="1">
      <alignment horizontal="left" vertical="center"/>
    </xf>
    <xf numFmtId="0" fontId="35" fillId="17" borderId="0" xfId="5" applyFont="1" applyFill="1" applyAlignment="1">
      <alignment horizontal="left" vertical="center"/>
    </xf>
    <xf numFmtId="0" fontId="40" fillId="17" borderId="2" xfId="5" applyFont="1" applyFill="1" applyBorder="1" applyAlignment="1">
      <alignment horizontal="center" vertical="center" wrapText="1"/>
    </xf>
    <xf numFmtId="49" fontId="5" fillId="17" borderId="0" xfId="5" applyNumberFormat="1" applyFont="1" applyFill="1" applyAlignment="1">
      <alignment horizontal="left" vertical="top" wrapText="1"/>
    </xf>
    <xf numFmtId="49" fontId="5" fillId="17" borderId="0" xfId="5" applyNumberFormat="1" applyFont="1" applyFill="1" applyAlignment="1">
      <alignment horizontal="left" vertical="center"/>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38" fillId="12" borderId="3" xfId="6" applyFill="1" applyBorder="1" applyAlignment="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0" fontId="28" fillId="11" borderId="1" xfId="4" applyFont="1" applyFill="1" applyBorder="1" applyProtection="1">
      <protection locked="0"/>
    </xf>
    <xf numFmtId="0" fontId="28" fillId="11" borderId="1"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38" fillId="12" borderId="3" xfId="6" applyFill="1" applyBorder="1" applyAlignment="1" applyProtection="1">
      <alignment vertical="center"/>
      <protection locked="0"/>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2"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rina.markusic@koncar.hr" TargetMode="External"/><Relationship Id="rId2" Type="http://schemas.openxmlformats.org/officeDocument/2006/relationships/hyperlink" Target="http://www.koncar.hr/" TargetMode="External"/><Relationship Id="rId1" Type="http://schemas.openxmlformats.org/officeDocument/2006/relationships/hyperlink" Target="mailto:koncar.finance@koncar.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4"/>
  <sheetViews>
    <sheetView view="pageBreakPreview" topLeftCell="A8" zoomScaleNormal="100" zoomScaleSheetLayoutView="100" workbookViewId="0">
      <selection activeCell="N23" sqref="N23:N24"/>
    </sheetView>
  </sheetViews>
  <sheetFormatPr defaultColWidth="9.109375" defaultRowHeight="14.4" x14ac:dyDescent="0.3"/>
  <cols>
    <col min="1" max="8" width="9.109375" style="34"/>
    <col min="9" max="9" width="15.33203125" style="34" customWidth="1"/>
    <col min="10" max="10" width="9.109375" style="34"/>
    <col min="11" max="13" width="9.109375" style="32"/>
    <col min="14" max="14" width="9.109375" style="33"/>
    <col min="15" max="20" width="9.109375" style="32"/>
    <col min="21" max="16384" width="9.109375" style="34"/>
  </cols>
  <sheetData>
    <row r="1" spans="1:20" ht="15.6" x14ac:dyDescent="0.3">
      <c r="A1" s="249" t="s">
        <v>0</v>
      </c>
      <c r="B1" s="250"/>
      <c r="C1" s="250"/>
      <c r="D1" s="49"/>
      <c r="E1" s="49"/>
      <c r="F1" s="49"/>
      <c r="G1" s="49"/>
      <c r="H1" s="49"/>
      <c r="I1" s="49"/>
      <c r="J1" s="50"/>
    </row>
    <row r="2" spans="1:20" ht="14.4" customHeight="1" x14ac:dyDescent="0.3">
      <c r="A2" s="251" t="s">
        <v>1</v>
      </c>
      <c r="B2" s="252"/>
      <c r="C2" s="252"/>
      <c r="D2" s="252"/>
      <c r="E2" s="252"/>
      <c r="F2" s="252"/>
      <c r="G2" s="252"/>
      <c r="H2" s="252"/>
      <c r="I2" s="252"/>
      <c r="J2" s="253"/>
      <c r="N2" s="33">
        <v>1</v>
      </c>
    </row>
    <row r="3" spans="1:20" x14ac:dyDescent="0.3">
      <c r="A3" s="51"/>
      <c r="B3" s="52"/>
      <c r="C3" s="52"/>
      <c r="D3" s="52"/>
      <c r="E3" s="52"/>
      <c r="F3" s="52"/>
      <c r="G3" s="52"/>
      <c r="H3" s="52"/>
      <c r="I3" s="52"/>
      <c r="J3" s="53"/>
      <c r="N3" s="33">
        <v>2</v>
      </c>
    </row>
    <row r="4" spans="1:20" ht="33.6" customHeight="1" x14ac:dyDescent="0.3">
      <c r="A4" s="254" t="s">
        <v>2</v>
      </c>
      <c r="B4" s="255"/>
      <c r="C4" s="255"/>
      <c r="D4" s="255"/>
      <c r="E4" s="256">
        <v>46023</v>
      </c>
      <c r="F4" s="257"/>
      <c r="G4" s="54" t="s">
        <v>3</v>
      </c>
      <c r="H4" s="256">
        <v>46112</v>
      </c>
      <c r="I4" s="257"/>
      <c r="J4" s="55"/>
      <c r="N4" s="33">
        <v>3</v>
      </c>
    </row>
    <row r="5" spans="1:20" s="32" customFormat="1" ht="10.199999999999999" customHeight="1" x14ac:dyDescent="0.3">
      <c r="A5" s="258"/>
      <c r="B5" s="259"/>
      <c r="C5" s="259"/>
      <c r="D5" s="259"/>
      <c r="E5" s="259"/>
      <c r="F5" s="259"/>
      <c r="G5" s="259"/>
      <c r="H5" s="259"/>
      <c r="I5" s="259"/>
      <c r="J5" s="260"/>
      <c r="N5" s="33">
        <v>4</v>
      </c>
    </row>
    <row r="6" spans="1:20" ht="20.399999999999999" customHeight="1" x14ac:dyDescent="0.3">
      <c r="A6" s="56"/>
      <c r="B6" s="57" t="s">
        <v>4</v>
      </c>
      <c r="C6" s="58"/>
      <c r="D6" s="58"/>
      <c r="E6" s="16">
        <v>2026</v>
      </c>
      <c r="F6" s="59"/>
      <c r="G6" s="54"/>
      <c r="H6" s="59"/>
      <c r="I6" s="60"/>
      <c r="J6" s="61"/>
    </row>
    <row r="7" spans="1:20" s="37" customFormat="1" ht="10.95" customHeight="1" x14ac:dyDescent="0.3">
      <c r="A7" s="56"/>
      <c r="B7" s="58"/>
      <c r="C7" s="58"/>
      <c r="D7" s="58"/>
      <c r="E7" s="62"/>
      <c r="F7" s="62"/>
      <c r="G7" s="54"/>
      <c r="H7" s="59"/>
      <c r="I7" s="60"/>
      <c r="J7" s="61"/>
      <c r="K7" s="35"/>
      <c r="L7" s="35"/>
      <c r="M7" s="35"/>
      <c r="N7" s="36"/>
      <c r="O7" s="35"/>
      <c r="P7" s="35"/>
      <c r="Q7" s="35"/>
      <c r="R7" s="35"/>
      <c r="S7" s="35"/>
      <c r="T7" s="35"/>
    </row>
    <row r="8" spans="1:20" ht="20.399999999999999" customHeight="1" x14ac:dyDescent="0.3">
      <c r="A8" s="56"/>
      <c r="B8" s="57" t="s">
        <v>5</v>
      </c>
      <c r="C8" s="58"/>
      <c r="D8" s="58"/>
      <c r="E8" s="16">
        <v>1</v>
      </c>
      <c r="F8" s="59"/>
      <c r="G8" s="54"/>
      <c r="H8" s="59"/>
      <c r="I8" s="60"/>
      <c r="J8" s="61"/>
    </row>
    <row r="9" spans="1:20" s="37" customFormat="1" ht="10.95" customHeight="1" x14ac:dyDescent="0.3">
      <c r="A9" s="56"/>
      <c r="B9" s="58"/>
      <c r="C9" s="58"/>
      <c r="D9" s="58"/>
      <c r="E9" s="62"/>
      <c r="F9" s="62"/>
      <c r="G9" s="54"/>
      <c r="H9" s="62"/>
      <c r="I9" s="63"/>
      <c r="J9" s="61"/>
      <c r="K9" s="35"/>
      <c r="L9" s="35"/>
      <c r="M9" s="35"/>
      <c r="N9" s="36"/>
      <c r="O9" s="35"/>
      <c r="P9" s="35"/>
      <c r="Q9" s="35"/>
      <c r="R9" s="35"/>
      <c r="S9" s="35"/>
      <c r="T9" s="35"/>
    </row>
    <row r="10" spans="1:20" ht="37.950000000000003" customHeight="1" x14ac:dyDescent="0.3">
      <c r="A10" s="268" t="s">
        <v>6</v>
      </c>
      <c r="B10" s="269"/>
      <c r="C10" s="269"/>
      <c r="D10" s="269"/>
      <c r="E10" s="269"/>
      <c r="F10" s="269"/>
      <c r="G10" s="269"/>
      <c r="H10" s="269"/>
      <c r="I10" s="269"/>
      <c r="J10" s="64"/>
    </row>
    <row r="11" spans="1:20" ht="24.6" customHeight="1" x14ac:dyDescent="0.3">
      <c r="A11" s="270" t="s">
        <v>7</v>
      </c>
      <c r="B11" s="271"/>
      <c r="C11" s="263" t="s">
        <v>8</v>
      </c>
      <c r="D11" s="264"/>
      <c r="E11" s="65"/>
      <c r="F11" s="272" t="s">
        <v>9</v>
      </c>
      <c r="G11" s="262"/>
      <c r="H11" s="273" t="s">
        <v>10</v>
      </c>
      <c r="I11" s="274"/>
      <c r="J11" s="66"/>
    </row>
    <row r="12" spans="1:20" ht="14.4" customHeight="1" x14ac:dyDescent="0.3">
      <c r="A12" s="67"/>
      <c r="B12" s="68"/>
      <c r="C12" s="68"/>
      <c r="D12" s="68"/>
      <c r="E12" s="266"/>
      <c r="F12" s="266"/>
      <c r="G12" s="266"/>
      <c r="H12" s="266"/>
      <c r="I12" s="69"/>
      <c r="J12" s="66"/>
    </row>
    <row r="13" spans="1:20" ht="21" customHeight="1" x14ac:dyDescent="0.3">
      <c r="A13" s="261" t="s">
        <v>11</v>
      </c>
      <c r="B13" s="262"/>
      <c r="C13" s="263" t="s">
        <v>12</v>
      </c>
      <c r="D13" s="264"/>
      <c r="E13" s="265"/>
      <c r="F13" s="266"/>
      <c r="G13" s="266"/>
      <c r="H13" s="266"/>
      <c r="I13" s="69"/>
      <c r="J13" s="66"/>
    </row>
    <row r="14" spans="1:20" ht="10.95" customHeight="1" x14ac:dyDescent="0.3">
      <c r="A14" s="65"/>
      <c r="B14" s="69"/>
      <c r="C14" s="46"/>
      <c r="D14" s="46"/>
      <c r="E14" s="267"/>
      <c r="F14" s="267"/>
      <c r="G14" s="267"/>
      <c r="H14" s="267"/>
      <c r="I14" s="68"/>
      <c r="J14" s="70"/>
    </row>
    <row r="15" spans="1:20" ht="22.95" customHeight="1" x14ac:dyDescent="0.3">
      <c r="A15" s="261" t="s">
        <v>13</v>
      </c>
      <c r="B15" s="262"/>
      <c r="C15" s="263" t="s">
        <v>14</v>
      </c>
      <c r="D15" s="264"/>
      <c r="E15" s="281"/>
      <c r="F15" s="282"/>
      <c r="G15" s="71" t="s">
        <v>15</v>
      </c>
      <c r="H15" s="273" t="s">
        <v>16</v>
      </c>
      <c r="I15" s="274"/>
      <c r="J15" s="72"/>
    </row>
    <row r="16" spans="1:20" ht="10.95" customHeight="1" x14ac:dyDescent="0.3">
      <c r="A16" s="65"/>
      <c r="B16" s="69"/>
      <c r="C16" s="68"/>
      <c r="D16" s="68"/>
      <c r="E16" s="267"/>
      <c r="F16" s="267"/>
      <c r="G16" s="283"/>
      <c r="H16" s="283"/>
      <c r="I16" s="68"/>
      <c r="J16" s="70"/>
    </row>
    <row r="17" spans="1:10" ht="22.95" customHeight="1" x14ac:dyDescent="0.3">
      <c r="A17" s="73"/>
      <c r="B17" s="71" t="s">
        <v>17</v>
      </c>
      <c r="C17" s="263" t="s">
        <v>18</v>
      </c>
      <c r="D17" s="264"/>
      <c r="E17" s="74"/>
      <c r="F17" s="74"/>
      <c r="G17" s="74"/>
      <c r="H17" s="74"/>
      <c r="I17" s="74"/>
      <c r="J17" s="72"/>
    </row>
    <row r="18" spans="1:10" x14ac:dyDescent="0.3">
      <c r="A18" s="275"/>
      <c r="B18" s="276"/>
      <c r="C18" s="267"/>
      <c r="D18" s="267"/>
      <c r="E18" s="267"/>
      <c r="F18" s="267"/>
      <c r="G18" s="267"/>
      <c r="H18" s="267"/>
      <c r="I18" s="68"/>
      <c r="J18" s="70"/>
    </row>
    <row r="19" spans="1:10" x14ac:dyDescent="0.3">
      <c r="A19" s="270" t="s">
        <v>19</v>
      </c>
      <c r="B19" s="277"/>
      <c r="C19" s="278" t="s">
        <v>20</v>
      </c>
      <c r="D19" s="279"/>
      <c r="E19" s="279"/>
      <c r="F19" s="279"/>
      <c r="G19" s="279"/>
      <c r="H19" s="279"/>
      <c r="I19" s="279"/>
      <c r="J19" s="280"/>
    </row>
    <row r="20" spans="1:10" x14ac:dyDescent="0.3">
      <c r="A20" s="67"/>
      <c r="B20" s="68"/>
      <c r="C20" s="75"/>
      <c r="D20" s="68"/>
      <c r="E20" s="267"/>
      <c r="F20" s="267"/>
      <c r="G20" s="267"/>
      <c r="H20" s="267"/>
      <c r="I20" s="68"/>
      <c r="J20" s="70"/>
    </row>
    <row r="21" spans="1:10" x14ac:dyDescent="0.3">
      <c r="A21" s="270" t="s">
        <v>21</v>
      </c>
      <c r="B21" s="277"/>
      <c r="C21" s="273">
        <v>10000</v>
      </c>
      <c r="D21" s="274"/>
      <c r="E21" s="267"/>
      <c r="F21" s="267"/>
      <c r="G21" s="278" t="s">
        <v>22</v>
      </c>
      <c r="H21" s="279"/>
      <c r="I21" s="279"/>
      <c r="J21" s="280"/>
    </row>
    <row r="22" spans="1:10" x14ac:dyDescent="0.3">
      <c r="A22" s="67"/>
      <c r="B22" s="68"/>
      <c r="C22" s="68"/>
      <c r="D22" s="68"/>
      <c r="E22" s="267"/>
      <c r="F22" s="267"/>
      <c r="G22" s="267"/>
      <c r="H22" s="267"/>
      <c r="I22" s="68"/>
      <c r="J22" s="70"/>
    </row>
    <row r="23" spans="1:10" x14ac:dyDescent="0.3">
      <c r="A23" s="270" t="s">
        <v>23</v>
      </c>
      <c r="B23" s="277"/>
      <c r="C23" s="278" t="s">
        <v>24</v>
      </c>
      <c r="D23" s="279"/>
      <c r="E23" s="279"/>
      <c r="F23" s="279"/>
      <c r="G23" s="279"/>
      <c r="H23" s="279"/>
      <c r="I23" s="279"/>
      <c r="J23" s="280"/>
    </row>
    <row r="24" spans="1:10" x14ac:dyDescent="0.3">
      <c r="A24" s="67"/>
      <c r="B24" s="68"/>
      <c r="C24" s="46"/>
      <c r="D24" s="68"/>
      <c r="E24" s="267"/>
      <c r="F24" s="267"/>
      <c r="G24" s="267"/>
      <c r="H24" s="267"/>
      <c r="I24" s="68"/>
      <c r="J24" s="70"/>
    </row>
    <row r="25" spans="1:10" x14ac:dyDescent="0.3">
      <c r="A25" s="270" t="s">
        <v>25</v>
      </c>
      <c r="B25" s="277"/>
      <c r="C25" s="285" t="s">
        <v>26</v>
      </c>
      <c r="D25" s="286"/>
      <c r="E25" s="286"/>
      <c r="F25" s="286"/>
      <c r="G25" s="286"/>
      <c r="H25" s="286"/>
      <c r="I25" s="286"/>
      <c r="J25" s="287"/>
    </row>
    <row r="26" spans="1:10" x14ac:dyDescent="0.3">
      <c r="A26" s="67"/>
      <c r="B26" s="68"/>
      <c r="C26" s="75"/>
      <c r="D26" s="68"/>
      <c r="E26" s="267"/>
      <c r="F26" s="267"/>
      <c r="G26" s="267"/>
      <c r="H26" s="267"/>
      <c r="I26" s="68"/>
      <c r="J26" s="70"/>
    </row>
    <row r="27" spans="1:10" x14ac:dyDescent="0.3">
      <c r="A27" s="270" t="s">
        <v>27</v>
      </c>
      <c r="B27" s="277"/>
      <c r="C27" s="285" t="s">
        <v>28</v>
      </c>
      <c r="D27" s="286"/>
      <c r="E27" s="286"/>
      <c r="F27" s="286"/>
      <c r="G27" s="286"/>
      <c r="H27" s="286"/>
      <c r="I27" s="286"/>
      <c r="J27" s="287"/>
    </row>
    <row r="28" spans="1:10" ht="13.95" customHeight="1" x14ac:dyDescent="0.3">
      <c r="A28" s="67"/>
      <c r="B28" s="68"/>
      <c r="C28" s="75"/>
      <c r="D28" s="68"/>
      <c r="E28" s="267"/>
      <c r="F28" s="267"/>
      <c r="G28" s="267"/>
      <c r="H28" s="267"/>
      <c r="I28" s="68"/>
      <c r="J28" s="70"/>
    </row>
    <row r="29" spans="1:10" ht="22.95" customHeight="1" x14ac:dyDescent="0.3">
      <c r="A29" s="261" t="s">
        <v>29</v>
      </c>
      <c r="B29" s="277"/>
      <c r="C29" s="17">
        <v>6623</v>
      </c>
      <c r="D29" s="76"/>
      <c r="E29" s="284"/>
      <c r="F29" s="284"/>
      <c r="G29" s="284"/>
      <c r="H29" s="284"/>
      <c r="I29" s="77"/>
      <c r="J29" s="78"/>
    </row>
    <row r="30" spans="1:10" x14ac:dyDescent="0.3">
      <c r="A30" s="67"/>
      <c r="B30" s="68"/>
      <c r="C30" s="68"/>
      <c r="D30" s="68"/>
      <c r="E30" s="267"/>
      <c r="F30" s="267"/>
      <c r="G30" s="267"/>
      <c r="H30" s="267"/>
      <c r="I30" s="77"/>
      <c r="J30" s="78"/>
    </row>
    <row r="31" spans="1:10" x14ac:dyDescent="0.3">
      <c r="A31" s="270" t="s">
        <v>30</v>
      </c>
      <c r="B31" s="277"/>
      <c r="C31" s="18" t="s">
        <v>31</v>
      </c>
      <c r="D31" s="288" t="s">
        <v>32</v>
      </c>
      <c r="E31" s="289"/>
      <c r="F31" s="289"/>
      <c r="G31" s="289"/>
      <c r="H31" s="68"/>
      <c r="I31" s="79" t="s">
        <v>33</v>
      </c>
      <c r="J31" s="80" t="s">
        <v>31</v>
      </c>
    </row>
    <row r="32" spans="1:10" x14ac:dyDescent="0.3">
      <c r="A32" s="270"/>
      <c r="B32" s="277"/>
      <c r="C32" s="81"/>
      <c r="D32" s="54"/>
      <c r="E32" s="282"/>
      <c r="F32" s="282"/>
      <c r="G32" s="282"/>
      <c r="H32" s="282"/>
      <c r="I32" s="77"/>
      <c r="J32" s="78"/>
    </row>
    <row r="33" spans="1:10" x14ac:dyDescent="0.3">
      <c r="A33" s="270" t="s">
        <v>34</v>
      </c>
      <c r="B33" s="277"/>
      <c r="C33" s="17" t="s">
        <v>35</v>
      </c>
      <c r="D33" s="288" t="s">
        <v>36</v>
      </c>
      <c r="E33" s="289"/>
      <c r="F33" s="289"/>
      <c r="G33" s="289"/>
      <c r="H33" s="74"/>
      <c r="I33" s="79" t="s">
        <v>35</v>
      </c>
      <c r="J33" s="80" t="s">
        <v>37</v>
      </c>
    </row>
    <row r="34" spans="1:10" x14ac:dyDescent="0.3">
      <c r="A34" s="67"/>
      <c r="B34" s="68"/>
      <c r="C34" s="68"/>
      <c r="D34" s="68"/>
      <c r="E34" s="267"/>
      <c r="F34" s="267"/>
      <c r="G34" s="267"/>
      <c r="H34" s="267"/>
      <c r="I34" s="68"/>
      <c r="J34" s="70"/>
    </row>
    <row r="35" spans="1:10" x14ac:dyDescent="0.3">
      <c r="A35" s="288" t="s">
        <v>38</v>
      </c>
      <c r="B35" s="289"/>
      <c r="C35" s="289"/>
      <c r="D35" s="289"/>
      <c r="E35" s="289" t="s">
        <v>39</v>
      </c>
      <c r="F35" s="289"/>
      <c r="G35" s="289"/>
      <c r="H35" s="289"/>
      <c r="I35" s="289"/>
      <c r="J35" s="82" t="s">
        <v>40</v>
      </c>
    </row>
    <row r="36" spans="1:10" x14ac:dyDescent="0.3">
      <c r="A36" s="67"/>
      <c r="B36" s="68"/>
      <c r="C36" s="68"/>
      <c r="D36" s="68"/>
      <c r="E36" s="267"/>
      <c r="F36" s="267"/>
      <c r="G36" s="267"/>
      <c r="H36" s="267"/>
      <c r="I36" s="68"/>
      <c r="J36" s="78"/>
    </row>
    <row r="37" spans="1:10" x14ac:dyDescent="0.3">
      <c r="A37" s="122" t="s">
        <v>41</v>
      </c>
      <c r="B37" s="123"/>
      <c r="C37" s="123"/>
      <c r="D37" s="124"/>
      <c r="E37" s="122"/>
      <c r="F37" s="123"/>
      <c r="G37" s="123"/>
      <c r="H37" s="123"/>
      <c r="I37" s="125" t="s">
        <v>42</v>
      </c>
      <c r="J37" s="126">
        <v>3645363</v>
      </c>
    </row>
    <row r="38" spans="1:10" x14ac:dyDescent="0.3">
      <c r="A38" s="38"/>
      <c r="B38" s="46"/>
      <c r="C38" s="48"/>
      <c r="D38" s="290"/>
      <c r="E38" s="290"/>
      <c r="F38" s="290"/>
      <c r="G38" s="290"/>
      <c r="H38" s="290"/>
      <c r="I38" s="290"/>
      <c r="J38" s="39"/>
    </row>
    <row r="39" spans="1:10" x14ac:dyDescent="0.3">
      <c r="A39" s="122" t="s">
        <v>43</v>
      </c>
      <c r="B39" s="123"/>
      <c r="C39" s="123"/>
      <c r="D39" s="124"/>
      <c r="E39" s="122"/>
      <c r="F39" s="123"/>
      <c r="G39" s="123"/>
      <c r="H39" s="123"/>
      <c r="I39" s="125" t="s">
        <v>42</v>
      </c>
      <c r="J39" s="126">
        <v>3282899</v>
      </c>
    </row>
    <row r="40" spans="1:10" x14ac:dyDescent="0.3">
      <c r="A40" s="38"/>
      <c r="B40" s="46"/>
      <c r="C40" s="48"/>
      <c r="D40" s="47"/>
      <c r="E40" s="290"/>
      <c r="F40" s="290"/>
      <c r="G40" s="290"/>
      <c r="H40" s="290"/>
      <c r="I40" s="45"/>
      <c r="J40" s="39"/>
    </row>
    <row r="41" spans="1:10" x14ac:dyDescent="0.3">
      <c r="A41" s="122" t="s">
        <v>44</v>
      </c>
      <c r="B41" s="123"/>
      <c r="C41" s="123"/>
      <c r="D41" s="124"/>
      <c r="E41" s="122"/>
      <c r="F41" s="123"/>
      <c r="G41" s="123"/>
      <c r="H41" s="123"/>
      <c r="I41" s="125" t="s">
        <v>42</v>
      </c>
      <c r="J41" s="126">
        <v>3282678</v>
      </c>
    </row>
    <row r="42" spans="1:10" x14ac:dyDescent="0.3">
      <c r="A42" s="38"/>
      <c r="B42" s="46"/>
      <c r="C42" s="48"/>
      <c r="D42" s="47"/>
      <c r="E42" s="290"/>
      <c r="F42" s="290"/>
      <c r="G42" s="290"/>
      <c r="H42" s="290"/>
      <c r="I42" s="45"/>
      <c r="J42" s="39"/>
    </row>
    <row r="43" spans="1:10" x14ac:dyDescent="0.3">
      <c r="A43" s="122" t="s">
        <v>45</v>
      </c>
      <c r="B43" s="123"/>
      <c r="C43" s="123"/>
      <c r="D43" s="124"/>
      <c r="E43" s="122"/>
      <c r="F43" s="123"/>
      <c r="G43" s="123"/>
      <c r="H43" s="123"/>
      <c r="I43" s="125" t="s">
        <v>42</v>
      </c>
      <c r="J43" s="126">
        <v>1356216</v>
      </c>
    </row>
    <row r="44" spans="1:10" x14ac:dyDescent="0.3">
      <c r="A44" s="40"/>
      <c r="B44" s="48"/>
      <c r="C44" s="292"/>
      <c r="D44" s="292"/>
      <c r="E44" s="283"/>
      <c r="F44" s="283"/>
      <c r="G44" s="292"/>
      <c r="H44" s="292"/>
      <c r="I44" s="292"/>
      <c r="J44" s="39"/>
    </row>
    <row r="45" spans="1:10" x14ac:dyDescent="0.3">
      <c r="A45" s="122" t="s">
        <v>46</v>
      </c>
      <c r="B45" s="123"/>
      <c r="C45" s="123"/>
      <c r="D45" s="124"/>
      <c r="E45" s="122"/>
      <c r="F45" s="123"/>
      <c r="G45" s="123"/>
      <c r="H45" s="123"/>
      <c r="I45" s="125" t="s">
        <v>42</v>
      </c>
      <c r="J45" s="126">
        <v>2435071</v>
      </c>
    </row>
    <row r="46" spans="1:10" x14ac:dyDescent="0.3">
      <c r="A46" s="83"/>
      <c r="B46" s="75"/>
      <c r="C46" s="75"/>
      <c r="D46" s="68"/>
      <c r="E46" s="46"/>
      <c r="F46" s="46"/>
      <c r="G46" s="75"/>
      <c r="H46" s="75"/>
      <c r="I46" s="68"/>
      <c r="J46" s="70"/>
    </row>
    <row r="47" spans="1:10" x14ac:dyDescent="0.3">
      <c r="A47" s="122" t="s">
        <v>47</v>
      </c>
      <c r="B47" s="123"/>
      <c r="C47" s="123"/>
      <c r="D47" s="124"/>
      <c r="E47" s="122"/>
      <c r="F47" s="123"/>
      <c r="G47" s="123"/>
      <c r="H47" s="123"/>
      <c r="I47" s="125" t="s">
        <v>42</v>
      </c>
      <c r="J47" s="126">
        <v>3654656</v>
      </c>
    </row>
    <row r="48" spans="1:10" x14ac:dyDescent="0.3">
      <c r="A48" s="127"/>
      <c r="B48" s="128"/>
      <c r="C48" s="128"/>
      <c r="D48" s="128"/>
      <c r="E48" s="128"/>
      <c r="F48" s="128"/>
      <c r="G48" s="128"/>
      <c r="H48" s="128"/>
      <c r="I48" s="128"/>
      <c r="J48" s="129"/>
    </row>
    <row r="49" spans="1:10" x14ac:dyDescent="0.3">
      <c r="A49" s="122" t="s">
        <v>48</v>
      </c>
      <c r="B49" s="123"/>
      <c r="C49" s="123"/>
      <c r="D49" s="124"/>
      <c r="E49" s="122"/>
      <c r="F49" s="123"/>
      <c r="G49" s="123"/>
      <c r="H49" s="123"/>
      <c r="I49" s="125" t="s">
        <v>42</v>
      </c>
      <c r="J49" s="126">
        <v>3654664</v>
      </c>
    </row>
    <row r="50" spans="1:10" x14ac:dyDescent="0.3">
      <c r="A50" s="127"/>
      <c r="B50" s="128"/>
      <c r="C50" s="128"/>
      <c r="D50" s="128"/>
      <c r="E50" s="128"/>
      <c r="F50" s="128"/>
      <c r="G50" s="128"/>
      <c r="H50" s="128"/>
      <c r="I50" s="128"/>
      <c r="J50" s="129"/>
    </row>
    <row r="51" spans="1:10" x14ac:dyDescent="0.3">
      <c r="A51" s="122" t="s">
        <v>49</v>
      </c>
      <c r="B51" s="123"/>
      <c r="C51" s="123"/>
      <c r="D51" s="123"/>
      <c r="E51" s="123"/>
      <c r="F51" s="123"/>
      <c r="G51" s="123"/>
      <c r="H51" s="123"/>
      <c r="I51" s="125" t="s">
        <v>42</v>
      </c>
      <c r="J51" s="126">
        <v>3641287</v>
      </c>
    </row>
    <row r="52" spans="1:10" x14ac:dyDescent="0.3">
      <c r="A52" s="127"/>
      <c r="B52" s="128"/>
      <c r="C52" s="128"/>
      <c r="D52" s="128"/>
      <c r="E52" s="128"/>
      <c r="F52" s="128"/>
      <c r="G52" s="128"/>
      <c r="H52" s="128"/>
      <c r="I52" s="128"/>
      <c r="J52" s="129"/>
    </row>
    <row r="53" spans="1:10" x14ac:dyDescent="0.3">
      <c r="A53" s="122" t="s">
        <v>50</v>
      </c>
      <c r="B53" s="123"/>
      <c r="C53" s="123"/>
      <c r="D53" s="124"/>
      <c r="E53" s="122"/>
      <c r="F53" s="123"/>
      <c r="G53" s="123"/>
      <c r="H53" s="123"/>
      <c r="I53" s="125" t="s">
        <v>42</v>
      </c>
      <c r="J53" s="126">
        <v>3282660</v>
      </c>
    </row>
    <row r="54" spans="1:10" x14ac:dyDescent="0.3">
      <c r="A54" s="127"/>
      <c r="B54" s="128"/>
      <c r="C54" s="128"/>
      <c r="D54" s="128"/>
      <c r="E54" s="128"/>
      <c r="F54" s="128"/>
      <c r="G54" s="128"/>
      <c r="H54" s="128"/>
      <c r="I54" s="128"/>
      <c r="J54" s="129"/>
    </row>
    <row r="55" spans="1:10" x14ac:dyDescent="0.3">
      <c r="A55" s="122" t="s">
        <v>51</v>
      </c>
      <c r="B55" s="123"/>
      <c r="C55" s="123"/>
      <c r="D55" s="124"/>
      <c r="E55" s="122"/>
      <c r="F55" s="123"/>
      <c r="G55" s="123"/>
      <c r="H55" s="123"/>
      <c r="I55" s="125" t="s">
        <v>42</v>
      </c>
      <c r="J55" s="126">
        <v>1114328</v>
      </c>
    </row>
    <row r="56" spans="1:10" x14ac:dyDescent="0.3">
      <c r="A56" s="127"/>
      <c r="B56" s="128"/>
      <c r="C56" s="128"/>
      <c r="D56" s="128"/>
      <c r="E56" s="128"/>
      <c r="F56" s="128"/>
      <c r="G56" s="128"/>
      <c r="H56" s="128"/>
      <c r="I56" s="128"/>
      <c r="J56" s="129"/>
    </row>
    <row r="57" spans="1:10" x14ac:dyDescent="0.3">
      <c r="A57" s="122" t="s">
        <v>52</v>
      </c>
      <c r="B57" s="123"/>
      <c r="C57" s="123"/>
      <c r="D57" s="123"/>
      <c r="E57" s="123"/>
      <c r="F57" s="123"/>
      <c r="G57" s="123"/>
      <c r="H57" s="123"/>
      <c r="I57" s="125" t="s">
        <v>42</v>
      </c>
      <c r="J57" s="126">
        <v>5478421</v>
      </c>
    </row>
    <row r="58" spans="1:10" x14ac:dyDescent="0.3">
      <c r="A58" s="127"/>
      <c r="B58" s="128"/>
      <c r="C58" s="128"/>
      <c r="D58" s="128"/>
      <c r="E58" s="128"/>
      <c r="F58" s="128"/>
      <c r="G58" s="128"/>
      <c r="H58" s="128"/>
      <c r="I58" s="128"/>
      <c r="J58" s="129"/>
    </row>
    <row r="59" spans="1:10" x14ac:dyDescent="0.3">
      <c r="A59" s="122" t="s">
        <v>53</v>
      </c>
      <c r="B59" s="123"/>
      <c r="C59" s="123"/>
      <c r="D59" s="124"/>
      <c r="E59" s="122"/>
      <c r="F59" s="123"/>
      <c r="G59" s="123"/>
      <c r="H59" s="123"/>
      <c r="I59" s="125" t="s">
        <v>42</v>
      </c>
      <c r="J59" s="126">
        <v>5853184</v>
      </c>
    </row>
    <row r="60" spans="1:10" x14ac:dyDescent="0.3">
      <c r="A60" s="127"/>
      <c r="B60" s="128"/>
      <c r="C60" s="128"/>
      <c r="D60" s="128"/>
      <c r="E60" s="128"/>
      <c r="F60" s="128"/>
      <c r="G60" s="128"/>
      <c r="H60" s="128"/>
      <c r="I60" s="128"/>
      <c r="J60" s="129"/>
    </row>
    <row r="61" spans="1:10" x14ac:dyDescent="0.3">
      <c r="A61" s="130" t="s">
        <v>54</v>
      </c>
      <c r="B61" s="131"/>
      <c r="C61" s="131"/>
      <c r="D61" s="132"/>
      <c r="E61" s="122"/>
      <c r="F61" s="123"/>
      <c r="G61" s="123"/>
      <c r="H61" s="123"/>
      <c r="I61" s="133" t="s">
        <v>55</v>
      </c>
      <c r="J61" s="134">
        <v>3511120</v>
      </c>
    </row>
    <row r="62" spans="1:10" x14ac:dyDescent="0.3">
      <c r="A62" s="127"/>
      <c r="B62" s="128"/>
      <c r="C62" s="128"/>
      <c r="D62" s="128"/>
      <c r="E62" s="128"/>
      <c r="F62" s="128"/>
      <c r="G62" s="128"/>
      <c r="H62" s="128"/>
      <c r="I62" s="128"/>
      <c r="J62" s="129"/>
    </row>
    <row r="63" spans="1:10" x14ac:dyDescent="0.3">
      <c r="A63" s="122" t="s">
        <v>56</v>
      </c>
      <c r="B63" s="123"/>
      <c r="C63" s="123"/>
      <c r="D63" s="124"/>
      <c r="E63" s="122"/>
      <c r="F63" s="123"/>
      <c r="G63" s="123"/>
      <c r="H63" s="123"/>
      <c r="I63" s="125" t="s">
        <v>42</v>
      </c>
      <c r="J63" s="126">
        <v>5539684</v>
      </c>
    </row>
    <row r="64" spans="1:10" x14ac:dyDescent="0.3">
      <c r="A64" s="127"/>
      <c r="B64" s="128"/>
      <c r="C64" s="128"/>
      <c r="D64" s="128"/>
      <c r="E64" s="128"/>
      <c r="F64" s="128"/>
      <c r="G64" s="128"/>
      <c r="H64" s="128"/>
      <c r="I64" s="128"/>
      <c r="J64" s="129"/>
    </row>
    <row r="65" spans="1:10" x14ac:dyDescent="0.3">
      <c r="A65" s="120" t="s">
        <v>57</v>
      </c>
      <c r="B65" s="121"/>
      <c r="C65" s="121"/>
      <c r="D65" s="123"/>
      <c r="E65" s="123"/>
      <c r="F65" s="123"/>
      <c r="G65" s="123"/>
      <c r="H65" s="123"/>
      <c r="I65" s="125" t="s">
        <v>42</v>
      </c>
      <c r="J65" s="17">
        <v>6056580</v>
      </c>
    </row>
    <row r="66" spans="1:10" x14ac:dyDescent="0.3">
      <c r="A66" s="127"/>
      <c r="B66" s="128"/>
      <c r="C66" s="128"/>
      <c r="D66" s="128"/>
      <c r="E66" s="128"/>
      <c r="F66" s="128"/>
      <c r="G66" s="128"/>
      <c r="H66" s="128"/>
      <c r="I66" s="128"/>
      <c r="J66" s="129"/>
    </row>
    <row r="67" spans="1:10" x14ac:dyDescent="0.3">
      <c r="A67" s="122" t="s">
        <v>58</v>
      </c>
      <c r="B67" s="123"/>
      <c r="C67" s="123"/>
      <c r="D67" s="123"/>
      <c r="E67" s="123"/>
      <c r="F67" s="123"/>
      <c r="G67" s="123"/>
      <c r="H67" s="123"/>
      <c r="I67" s="125" t="s">
        <v>42</v>
      </c>
      <c r="J67" s="17">
        <v>3275531</v>
      </c>
    </row>
    <row r="68" spans="1:10" x14ac:dyDescent="0.3">
      <c r="A68" s="40"/>
      <c r="B68" s="48"/>
      <c r="C68" s="48"/>
      <c r="D68" s="46"/>
      <c r="E68" s="293"/>
      <c r="F68" s="293"/>
      <c r="G68" s="294"/>
      <c r="H68" s="294"/>
      <c r="I68" s="46"/>
      <c r="J68" s="39"/>
    </row>
    <row r="69" spans="1:10" x14ac:dyDescent="0.3">
      <c r="A69" s="122" t="s">
        <v>59</v>
      </c>
      <c r="B69" s="123"/>
      <c r="C69" s="123"/>
      <c r="D69" s="123"/>
      <c r="E69" s="123"/>
      <c r="F69" s="123"/>
      <c r="G69" s="123"/>
      <c r="H69" s="123"/>
      <c r="I69" s="125" t="s">
        <v>60</v>
      </c>
      <c r="J69" s="17"/>
    </row>
    <row r="70" spans="1:10" x14ac:dyDescent="0.3">
      <c r="A70" s="83"/>
      <c r="B70" s="75"/>
      <c r="C70" s="75"/>
      <c r="D70" s="68"/>
      <c r="E70" s="267"/>
      <c r="F70" s="267"/>
      <c r="G70" s="291"/>
      <c r="H70" s="291"/>
      <c r="I70" s="68"/>
      <c r="J70" s="84" t="s">
        <v>61</v>
      </c>
    </row>
    <row r="71" spans="1:10" x14ac:dyDescent="0.3">
      <c r="A71" s="83"/>
      <c r="B71" s="75"/>
      <c r="C71" s="75"/>
      <c r="D71" s="68"/>
      <c r="E71" s="267"/>
      <c r="F71" s="267"/>
      <c r="G71" s="291"/>
      <c r="H71" s="291"/>
      <c r="I71" s="68"/>
      <c r="J71" s="84" t="s">
        <v>62</v>
      </c>
    </row>
    <row r="72" spans="1:10" ht="14.4" customHeight="1" x14ac:dyDescent="0.3">
      <c r="A72" s="261" t="s">
        <v>63</v>
      </c>
      <c r="B72" s="272"/>
      <c r="C72" s="273" t="s">
        <v>62</v>
      </c>
      <c r="D72" s="274"/>
      <c r="E72" s="299" t="s">
        <v>64</v>
      </c>
      <c r="F72" s="300"/>
      <c r="G72" s="278"/>
      <c r="H72" s="279"/>
      <c r="I72" s="279"/>
      <c r="J72" s="280"/>
    </row>
    <row r="73" spans="1:10" x14ac:dyDescent="0.3">
      <c r="A73" s="83"/>
      <c r="B73" s="75"/>
      <c r="C73" s="291"/>
      <c r="D73" s="291"/>
      <c r="E73" s="267"/>
      <c r="F73" s="267"/>
      <c r="G73" s="301" t="s">
        <v>65</v>
      </c>
      <c r="H73" s="301"/>
      <c r="I73" s="301"/>
      <c r="J73" s="61"/>
    </row>
    <row r="74" spans="1:10" ht="13.95" customHeight="1" x14ac:dyDescent="0.3">
      <c r="A74" s="261" t="s">
        <v>66</v>
      </c>
      <c r="B74" s="272"/>
      <c r="C74" s="278" t="s">
        <v>67</v>
      </c>
      <c r="D74" s="279"/>
      <c r="E74" s="279"/>
      <c r="F74" s="279"/>
      <c r="G74" s="279"/>
      <c r="H74" s="279"/>
      <c r="I74" s="279"/>
      <c r="J74" s="280"/>
    </row>
    <row r="75" spans="1:10" x14ac:dyDescent="0.3">
      <c r="A75" s="67"/>
      <c r="B75" s="68"/>
      <c r="C75" s="284" t="s">
        <v>68</v>
      </c>
      <c r="D75" s="284"/>
      <c r="E75" s="284"/>
      <c r="F75" s="284"/>
      <c r="G75" s="284"/>
      <c r="H75" s="284"/>
      <c r="I75" s="284"/>
      <c r="J75" s="70"/>
    </row>
    <row r="76" spans="1:10" x14ac:dyDescent="0.3">
      <c r="A76" s="261" t="s">
        <v>69</v>
      </c>
      <c r="B76" s="272"/>
      <c r="C76" s="295" t="s">
        <v>70</v>
      </c>
      <c r="D76" s="296"/>
      <c r="E76" s="297"/>
      <c r="F76" s="267"/>
      <c r="G76" s="267"/>
      <c r="H76" s="289"/>
      <c r="I76" s="289"/>
      <c r="J76" s="298"/>
    </row>
    <row r="77" spans="1:10" x14ac:dyDescent="0.3">
      <c r="A77" s="67"/>
      <c r="B77" s="68"/>
      <c r="C77" s="75"/>
      <c r="D77" s="68"/>
      <c r="E77" s="267"/>
      <c r="F77" s="267"/>
      <c r="G77" s="267"/>
      <c r="H77" s="267"/>
      <c r="I77" s="68"/>
      <c r="J77" s="70"/>
    </row>
    <row r="78" spans="1:10" ht="14.4" customHeight="1" x14ac:dyDescent="0.3">
      <c r="A78" s="261" t="s">
        <v>25</v>
      </c>
      <c r="B78" s="272"/>
      <c r="C78" s="307" t="s">
        <v>71</v>
      </c>
      <c r="D78" s="303"/>
      <c r="E78" s="303"/>
      <c r="F78" s="303"/>
      <c r="G78" s="303"/>
      <c r="H78" s="303"/>
      <c r="I78" s="303"/>
      <c r="J78" s="304"/>
    </row>
    <row r="79" spans="1:10" x14ac:dyDescent="0.3">
      <c r="A79" s="67"/>
      <c r="B79" s="68"/>
      <c r="C79" s="68"/>
      <c r="D79" s="68"/>
      <c r="E79" s="267"/>
      <c r="F79" s="267"/>
      <c r="G79" s="267"/>
      <c r="H79" s="267"/>
      <c r="I79" s="68"/>
      <c r="J79" s="70"/>
    </row>
    <row r="80" spans="1:10" x14ac:dyDescent="0.3">
      <c r="A80" s="261" t="s">
        <v>72</v>
      </c>
      <c r="B80" s="272"/>
      <c r="C80" s="302" t="s">
        <v>73</v>
      </c>
      <c r="D80" s="303"/>
      <c r="E80" s="303"/>
      <c r="F80" s="303"/>
      <c r="G80" s="303"/>
      <c r="H80" s="303"/>
      <c r="I80" s="303"/>
      <c r="J80" s="304"/>
    </row>
    <row r="81" spans="1:10" ht="14.4" customHeight="1" x14ac:dyDescent="0.3">
      <c r="A81" s="67"/>
      <c r="B81" s="68"/>
      <c r="C81" s="305" t="s">
        <v>74</v>
      </c>
      <c r="D81" s="305"/>
      <c r="E81" s="305"/>
      <c r="F81" s="305"/>
      <c r="G81" s="68"/>
      <c r="H81" s="68"/>
      <c r="I81" s="68"/>
      <c r="J81" s="70"/>
    </row>
    <row r="82" spans="1:10" x14ac:dyDescent="0.3">
      <c r="A82" s="261" t="s">
        <v>75</v>
      </c>
      <c r="B82" s="272"/>
      <c r="C82" s="302" t="s">
        <v>76</v>
      </c>
      <c r="D82" s="303"/>
      <c r="E82" s="303"/>
      <c r="F82" s="303"/>
      <c r="G82" s="303"/>
      <c r="H82" s="303"/>
      <c r="I82" s="303"/>
      <c r="J82" s="304"/>
    </row>
    <row r="83" spans="1:10" ht="14.4" customHeight="1" x14ac:dyDescent="0.3">
      <c r="A83" s="85"/>
      <c r="B83" s="86"/>
      <c r="C83" s="306" t="s">
        <v>77</v>
      </c>
      <c r="D83" s="306"/>
      <c r="E83" s="306"/>
      <c r="F83" s="306"/>
      <c r="G83" s="306"/>
      <c r="H83" s="86"/>
      <c r="I83" s="86"/>
      <c r="J83" s="87"/>
    </row>
    <row r="90" spans="1:10" ht="27" customHeight="1" x14ac:dyDescent="0.3"/>
    <row r="94" spans="1:10" ht="38.4" customHeight="1" x14ac:dyDescent="0.3"/>
  </sheetData>
  <sheetProtection formatCells="0" insertRows="0"/>
  <mergeCells count="110">
    <mergeCell ref="A80:B80"/>
    <mergeCell ref="C80:J80"/>
    <mergeCell ref="C81:F81"/>
    <mergeCell ref="A82:B82"/>
    <mergeCell ref="C82:J82"/>
    <mergeCell ref="C83:G83"/>
    <mergeCell ref="E77:F77"/>
    <mergeCell ref="G77:H77"/>
    <mergeCell ref="A78:B78"/>
    <mergeCell ref="C78:J78"/>
    <mergeCell ref="E79:F79"/>
    <mergeCell ref="G79:H79"/>
    <mergeCell ref="A74:B74"/>
    <mergeCell ref="C74:J74"/>
    <mergeCell ref="C75:I75"/>
    <mergeCell ref="A76:B76"/>
    <mergeCell ref="C76:E76"/>
    <mergeCell ref="F76:G76"/>
    <mergeCell ref="H76:J76"/>
    <mergeCell ref="A72:B72"/>
    <mergeCell ref="C72:D72"/>
    <mergeCell ref="E72:F72"/>
    <mergeCell ref="G72:J72"/>
    <mergeCell ref="C73:D73"/>
    <mergeCell ref="E73:F73"/>
    <mergeCell ref="G73:I73"/>
    <mergeCell ref="E42:F42"/>
    <mergeCell ref="G42:H42"/>
    <mergeCell ref="D38:I38"/>
    <mergeCell ref="E40:F40"/>
    <mergeCell ref="G40:H40"/>
    <mergeCell ref="E70:F70"/>
    <mergeCell ref="G70:H70"/>
    <mergeCell ref="E71:F71"/>
    <mergeCell ref="G71:H71"/>
    <mergeCell ref="C44:D44"/>
    <mergeCell ref="E44:F44"/>
    <mergeCell ref="G44:I44"/>
    <mergeCell ref="E68:F68"/>
    <mergeCell ref="G68:H68"/>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72:D72" xr:uid="{00000000-0002-0000-0000-000000000000}">
      <formula1>$J$70:$J$71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920B7AB1-A3ED-4153-BCA7-14711707117F}"/>
    <hyperlink ref="C27" r:id="rId2" xr:uid="{8C1242B5-5179-49C3-B7E2-7D66275D4F77}"/>
    <hyperlink ref="C78" r:id="rId3" xr:uid="{3216F8B0-0DAC-4A71-8DD6-3F750515856D}"/>
  </hyperlinks>
  <pageMargins left="0.7" right="0.7" top="0.75" bottom="0.75" header="0.3" footer="0.3"/>
  <pageSetup paperSize="9" scale="6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36" zoomScaleNormal="100" zoomScaleSheetLayoutView="100" workbookViewId="0">
      <selection activeCell="I106" sqref="I106"/>
    </sheetView>
  </sheetViews>
  <sheetFormatPr defaultColWidth="8.88671875" defaultRowHeight="13.2" x14ac:dyDescent="0.25"/>
  <cols>
    <col min="1" max="7" width="8.88671875" style="41"/>
    <col min="8" max="9" width="16.44140625" style="42" customWidth="1"/>
    <col min="10" max="10" width="10.33203125" style="41" bestFit="1" customWidth="1"/>
    <col min="11" max="16384" width="8.88671875" style="41"/>
  </cols>
  <sheetData>
    <row r="1" spans="1:9" x14ac:dyDescent="0.25">
      <c r="A1" s="311" t="s">
        <v>78</v>
      </c>
      <c r="B1" s="312"/>
      <c r="C1" s="312"/>
      <c r="D1" s="312"/>
      <c r="E1" s="312"/>
      <c r="F1" s="312"/>
      <c r="G1" s="312"/>
      <c r="H1" s="312"/>
      <c r="I1" s="312"/>
    </row>
    <row r="2" spans="1:9" x14ac:dyDescent="0.25">
      <c r="A2" s="313" t="s">
        <v>79</v>
      </c>
      <c r="B2" s="314"/>
      <c r="C2" s="314"/>
      <c r="D2" s="314"/>
      <c r="E2" s="314"/>
      <c r="F2" s="314"/>
      <c r="G2" s="314"/>
      <c r="H2" s="314"/>
      <c r="I2" s="314"/>
    </row>
    <row r="3" spans="1:9" x14ac:dyDescent="0.25">
      <c r="A3" s="315" t="s">
        <v>80</v>
      </c>
      <c r="B3" s="315"/>
      <c r="C3" s="315"/>
      <c r="D3" s="315"/>
      <c r="E3" s="315"/>
      <c r="F3" s="315"/>
      <c r="G3" s="315"/>
      <c r="H3" s="315"/>
      <c r="I3" s="315"/>
    </row>
    <row r="4" spans="1:9" x14ac:dyDescent="0.25">
      <c r="A4" s="316" t="s">
        <v>81</v>
      </c>
      <c r="B4" s="317"/>
      <c r="C4" s="317"/>
      <c r="D4" s="317"/>
      <c r="E4" s="317"/>
      <c r="F4" s="317"/>
      <c r="G4" s="317"/>
      <c r="H4" s="317"/>
      <c r="I4" s="318"/>
    </row>
    <row r="5" spans="1:9" ht="30.6" x14ac:dyDescent="0.25">
      <c r="A5" s="321" t="s">
        <v>82</v>
      </c>
      <c r="B5" s="322"/>
      <c r="C5" s="322"/>
      <c r="D5" s="322"/>
      <c r="E5" s="322"/>
      <c r="F5" s="322"/>
      <c r="G5" s="44" t="s">
        <v>83</v>
      </c>
      <c r="H5" s="6" t="s">
        <v>84</v>
      </c>
      <c r="I5" s="6" t="s">
        <v>85</v>
      </c>
    </row>
    <row r="6" spans="1:9" x14ac:dyDescent="0.25">
      <c r="A6" s="319">
        <v>1</v>
      </c>
      <c r="B6" s="320"/>
      <c r="C6" s="320"/>
      <c r="D6" s="320"/>
      <c r="E6" s="320"/>
      <c r="F6" s="320"/>
      <c r="G6" s="43">
        <v>2</v>
      </c>
      <c r="H6" s="6">
        <v>3</v>
      </c>
      <c r="I6" s="6">
        <v>4</v>
      </c>
    </row>
    <row r="7" spans="1:9" x14ac:dyDescent="0.25">
      <c r="A7" s="323"/>
      <c r="B7" s="323"/>
      <c r="C7" s="323"/>
      <c r="D7" s="323"/>
      <c r="E7" s="323"/>
      <c r="F7" s="323"/>
      <c r="G7" s="323"/>
      <c r="H7" s="323"/>
      <c r="I7" s="323"/>
    </row>
    <row r="8" spans="1:9" ht="12.75" customHeight="1" x14ac:dyDescent="0.25">
      <c r="A8" s="324" t="s">
        <v>86</v>
      </c>
      <c r="B8" s="324"/>
      <c r="C8" s="324"/>
      <c r="D8" s="324"/>
      <c r="E8" s="324"/>
      <c r="F8" s="324"/>
      <c r="G8" s="7">
        <v>1</v>
      </c>
      <c r="H8" s="88">
        <v>0</v>
      </c>
      <c r="I8" s="88">
        <v>0</v>
      </c>
    </row>
    <row r="9" spans="1:9" ht="12.75" customHeight="1" x14ac:dyDescent="0.25">
      <c r="A9" s="310" t="s">
        <v>87</v>
      </c>
      <c r="B9" s="310"/>
      <c r="C9" s="310"/>
      <c r="D9" s="310"/>
      <c r="E9" s="310"/>
      <c r="F9" s="310"/>
      <c r="G9" s="8">
        <v>2</v>
      </c>
      <c r="H9" s="89">
        <f>H10+H17+H27+H38+H43</f>
        <v>450320125</v>
      </c>
      <c r="I9" s="89">
        <f>I10+I17+I27+I38+I43</f>
        <v>489955295</v>
      </c>
    </row>
    <row r="10" spans="1:9" ht="12.75" customHeight="1" x14ac:dyDescent="0.25">
      <c r="A10" s="309" t="s">
        <v>88</v>
      </c>
      <c r="B10" s="309"/>
      <c r="C10" s="309"/>
      <c r="D10" s="309"/>
      <c r="E10" s="309"/>
      <c r="F10" s="309"/>
      <c r="G10" s="8">
        <v>3</v>
      </c>
      <c r="H10" s="89">
        <f>H11+H12+H13+H14+H15+H16</f>
        <v>32864828</v>
      </c>
      <c r="I10" s="89">
        <f>I11+I12+I13+I14+I15+I16</f>
        <v>48250627</v>
      </c>
    </row>
    <row r="11" spans="1:9" ht="12.75" customHeight="1" x14ac:dyDescent="0.25">
      <c r="A11" s="308" t="s">
        <v>89</v>
      </c>
      <c r="B11" s="308"/>
      <c r="C11" s="308"/>
      <c r="D11" s="308"/>
      <c r="E11" s="308"/>
      <c r="F11" s="308"/>
      <c r="G11" s="7">
        <v>4</v>
      </c>
      <c r="H11" s="88">
        <v>6467673</v>
      </c>
      <c r="I11" s="88">
        <v>9621603</v>
      </c>
    </row>
    <row r="12" spans="1:9" ht="22.95" customHeight="1" x14ac:dyDescent="0.25">
      <c r="A12" s="308" t="s">
        <v>90</v>
      </c>
      <c r="B12" s="308"/>
      <c r="C12" s="308"/>
      <c r="D12" s="308"/>
      <c r="E12" s="308"/>
      <c r="F12" s="308"/>
      <c r="G12" s="7">
        <v>5</v>
      </c>
      <c r="H12" s="88">
        <v>7312770</v>
      </c>
      <c r="I12" s="88">
        <v>5934533</v>
      </c>
    </row>
    <row r="13" spans="1:9" ht="12.75" customHeight="1" x14ac:dyDescent="0.25">
      <c r="A13" s="308" t="s">
        <v>91</v>
      </c>
      <c r="B13" s="308"/>
      <c r="C13" s="308"/>
      <c r="D13" s="308"/>
      <c r="E13" s="308"/>
      <c r="F13" s="308"/>
      <c r="G13" s="7">
        <v>6</v>
      </c>
      <c r="H13" s="88">
        <v>11683686</v>
      </c>
      <c r="I13" s="88">
        <v>20979730</v>
      </c>
    </row>
    <row r="14" spans="1:9" ht="12.75" customHeight="1" x14ac:dyDescent="0.25">
      <c r="A14" s="308" t="s">
        <v>92</v>
      </c>
      <c r="B14" s="308"/>
      <c r="C14" s="308"/>
      <c r="D14" s="308"/>
      <c r="E14" s="308"/>
      <c r="F14" s="308"/>
      <c r="G14" s="7">
        <v>7</v>
      </c>
      <c r="H14" s="88">
        <v>324709</v>
      </c>
      <c r="I14" s="88">
        <v>324709</v>
      </c>
    </row>
    <row r="15" spans="1:9" ht="12.75" customHeight="1" x14ac:dyDescent="0.25">
      <c r="A15" s="308" t="s">
        <v>93</v>
      </c>
      <c r="B15" s="308"/>
      <c r="C15" s="308"/>
      <c r="D15" s="308"/>
      <c r="E15" s="308"/>
      <c r="F15" s="308"/>
      <c r="G15" s="7">
        <v>8</v>
      </c>
      <c r="H15" s="88">
        <v>6931487</v>
      </c>
      <c r="I15" s="88">
        <v>11277093</v>
      </c>
    </row>
    <row r="16" spans="1:9" ht="12.75" customHeight="1" x14ac:dyDescent="0.25">
      <c r="A16" s="308" t="s">
        <v>94</v>
      </c>
      <c r="B16" s="308"/>
      <c r="C16" s="308"/>
      <c r="D16" s="308"/>
      <c r="E16" s="308"/>
      <c r="F16" s="308"/>
      <c r="G16" s="7">
        <v>9</v>
      </c>
      <c r="H16" s="88">
        <v>144503</v>
      </c>
      <c r="I16" s="88">
        <v>112959</v>
      </c>
    </row>
    <row r="17" spans="1:9" ht="12.75" customHeight="1" x14ac:dyDescent="0.25">
      <c r="A17" s="309" t="s">
        <v>95</v>
      </c>
      <c r="B17" s="309"/>
      <c r="C17" s="309"/>
      <c r="D17" s="309"/>
      <c r="E17" s="309"/>
      <c r="F17" s="309"/>
      <c r="G17" s="8">
        <v>10</v>
      </c>
      <c r="H17" s="89">
        <f>H18+H19+H20+H21+H22+H23+H24+H25+H26</f>
        <v>343546142</v>
      </c>
      <c r="I17" s="89">
        <f>I18+I19+I20+I21+I22+I23+I24+I25+I26</f>
        <v>353804461</v>
      </c>
    </row>
    <row r="18" spans="1:9" ht="12.75" customHeight="1" x14ac:dyDescent="0.25">
      <c r="A18" s="308" t="s">
        <v>96</v>
      </c>
      <c r="B18" s="308"/>
      <c r="C18" s="308"/>
      <c r="D18" s="308"/>
      <c r="E18" s="308"/>
      <c r="F18" s="308"/>
      <c r="G18" s="7">
        <v>11</v>
      </c>
      <c r="H18" s="88">
        <v>56634708</v>
      </c>
      <c r="I18" s="88">
        <v>56537540</v>
      </c>
    </row>
    <row r="19" spans="1:9" ht="12.75" customHeight="1" x14ac:dyDescent="0.25">
      <c r="A19" s="308" t="s">
        <v>97</v>
      </c>
      <c r="B19" s="308"/>
      <c r="C19" s="308"/>
      <c r="D19" s="308"/>
      <c r="E19" s="308"/>
      <c r="F19" s="308"/>
      <c r="G19" s="7">
        <v>12</v>
      </c>
      <c r="H19" s="88">
        <v>101528989</v>
      </c>
      <c r="I19" s="88">
        <v>122086747</v>
      </c>
    </row>
    <row r="20" spans="1:9" ht="12.75" customHeight="1" x14ac:dyDescent="0.25">
      <c r="A20" s="308" t="s">
        <v>98</v>
      </c>
      <c r="B20" s="308"/>
      <c r="C20" s="308"/>
      <c r="D20" s="308"/>
      <c r="E20" s="308"/>
      <c r="F20" s="308"/>
      <c r="G20" s="7">
        <v>13</v>
      </c>
      <c r="H20" s="88">
        <v>87934721</v>
      </c>
      <c r="I20" s="88">
        <v>90421017</v>
      </c>
    </row>
    <row r="21" spans="1:9" ht="12.75" customHeight="1" x14ac:dyDescent="0.25">
      <c r="A21" s="308" t="s">
        <v>99</v>
      </c>
      <c r="B21" s="308"/>
      <c r="C21" s="308"/>
      <c r="D21" s="308"/>
      <c r="E21" s="308"/>
      <c r="F21" s="308"/>
      <c r="G21" s="7">
        <v>14</v>
      </c>
      <c r="H21" s="88">
        <v>27653198</v>
      </c>
      <c r="I21" s="88">
        <v>21779484</v>
      </c>
    </row>
    <row r="22" spans="1:9" ht="12.75" customHeight="1" x14ac:dyDescent="0.25">
      <c r="A22" s="308" t="s">
        <v>100</v>
      </c>
      <c r="B22" s="308"/>
      <c r="C22" s="308"/>
      <c r="D22" s="308"/>
      <c r="E22" s="308"/>
      <c r="F22" s="308"/>
      <c r="G22" s="7">
        <v>15</v>
      </c>
      <c r="H22" s="88">
        <v>0</v>
      </c>
      <c r="I22" s="88">
        <v>0</v>
      </c>
    </row>
    <row r="23" spans="1:9" ht="12.75" customHeight="1" x14ac:dyDescent="0.25">
      <c r="A23" s="308" t="s">
        <v>101</v>
      </c>
      <c r="B23" s="308"/>
      <c r="C23" s="308"/>
      <c r="D23" s="308"/>
      <c r="E23" s="308"/>
      <c r="F23" s="308"/>
      <c r="G23" s="7">
        <v>16</v>
      </c>
      <c r="H23" s="88">
        <v>10073122</v>
      </c>
      <c r="I23" s="88">
        <v>9930647</v>
      </c>
    </row>
    <row r="24" spans="1:9" ht="12.75" customHeight="1" x14ac:dyDescent="0.25">
      <c r="A24" s="308" t="s">
        <v>102</v>
      </c>
      <c r="B24" s="308"/>
      <c r="C24" s="308"/>
      <c r="D24" s="308"/>
      <c r="E24" s="308"/>
      <c r="F24" s="308"/>
      <c r="G24" s="7">
        <v>17</v>
      </c>
      <c r="H24" s="88">
        <v>38331383</v>
      </c>
      <c r="I24" s="88">
        <v>29087086</v>
      </c>
    </row>
    <row r="25" spans="1:9" ht="12.75" customHeight="1" x14ac:dyDescent="0.25">
      <c r="A25" s="308" t="s">
        <v>103</v>
      </c>
      <c r="B25" s="308"/>
      <c r="C25" s="308"/>
      <c r="D25" s="308"/>
      <c r="E25" s="308"/>
      <c r="F25" s="308"/>
      <c r="G25" s="7">
        <v>18</v>
      </c>
      <c r="H25" s="88">
        <v>234392</v>
      </c>
      <c r="I25" s="88">
        <v>341742</v>
      </c>
    </row>
    <row r="26" spans="1:9" ht="12.75" customHeight="1" x14ac:dyDescent="0.25">
      <c r="A26" s="308" t="s">
        <v>104</v>
      </c>
      <c r="B26" s="308"/>
      <c r="C26" s="308"/>
      <c r="D26" s="308"/>
      <c r="E26" s="308"/>
      <c r="F26" s="308"/>
      <c r="G26" s="7">
        <v>19</v>
      </c>
      <c r="H26" s="88">
        <v>21155629</v>
      </c>
      <c r="I26" s="88">
        <v>23620198</v>
      </c>
    </row>
    <row r="27" spans="1:9" ht="12.75" customHeight="1" x14ac:dyDescent="0.25">
      <c r="A27" s="309" t="s">
        <v>105</v>
      </c>
      <c r="B27" s="309"/>
      <c r="C27" s="309"/>
      <c r="D27" s="309"/>
      <c r="E27" s="309"/>
      <c r="F27" s="309"/>
      <c r="G27" s="8">
        <v>20</v>
      </c>
      <c r="H27" s="89">
        <f>SUM(H28:H37)</f>
        <v>55535628</v>
      </c>
      <c r="I27" s="89">
        <f>SUM(I28:I37)</f>
        <v>66808849</v>
      </c>
    </row>
    <row r="28" spans="1:9" ht="12.75" customHeight="1" x14ac:dyDescent="0.25">
      <c r="A28" s="308" t="s">
        <v>106</v>
      </c>
      <c r="B28" s="308"/>
      <c r="C28" s="308"/>
      <c r="D28" s="308"/>
      <c r="E28" s="308"/>
      <c r="F28" s="308"/>
      <c r="G28" s="7">
        <v>21</v>
      </c>
      <c r="H28" s="88">
        <v>8265</v>
      </c>
      <c r="I28" s="88">
        <v>8265</v>
      </c>
    </row>
    <row r="29" spans="1:9" ht="12.75" customHeight="1" x14ac:dyDescent="0.25">
      <c r="A29" s="308" t="s">
        <v>107</v>
      </c>
      <c r="B29" s="308"/>
      <c r="C29" s="308"/>
      <c r="D29" s="308"/>
      <c r="E29" s="308"/>
      <c r="F29" s="308"/>
      <c r="G29" s="7">
        <v>22</v>
      </c>
      <c r="H29" s="88">
        <v>0</v>
      </c>
      <c r="I29" s="88">
        <v>0</v>
      </c>
    </row>
    <row r="30" spans="1:9" ht="12.75" customHeight="1" x14ac:dyDescent="0.25">
      <c r="A30" s="308" t="s">
        <v>108</v>
      </c>
      <c r="B30" s="308"/>
      <c r="C30" s="308"/>
      <c r="D30" s="308"/>
      <c r="E30" s="308"/>
      <c r="F30" s="308"/>
      <c r="G30" s="7">
        <v>23</v>
      </c>
      <c r="H30" s="88">
        <v>0</v>
      </c>
      <c r="I30" s="88">
        <v>0</v>
      </c>
    </row>
    <row r="31" spans="1:9" ht="24" customHeight="1" x14ac:dyDescent="0.25">
      <c r="A31" s="308" t="s">
        <v>109</v>
      </c>
      <c r="B31" s="308"/>
      <c r="C31" s="308"/>
      <c r="D31" s="308"/>
      <c r="E31" s="308"/>
      <c r="F31" s="308"/>
      <c r="G31" s="7">
        <v>24</v>
      </c>
      <c r="H31" s="88">
        <v>45624533</v>
      </c>
      <c r="I31" s="88">
        <v>56727566</v>
      </c>
    </row>
    <row r="32" spans="1:9" ht="23.4" customHeight="1" x14ac:dyDescent="0.25">
      <c r="A32" s="308" t="s">
        <v>110</v>
      </c>
      <c r="B32" s="308"/>
      <c r="C32" s="308"/>
      <c r="D32" s="308"/>
      <c r="E32" s="308"/>
      <c r="F32" s="308"/>
      <c r="G32" s="7">
        <v>25</v>
      </c>
      <c r="H32" s="88">
        <v>0</v>
      </c>
      <c r="I32" s="88">
        <v>0</v>
      </c>
    </row>
    <row r="33" spans="1:9" ht="21.6" customHeight="1" x14ac:dyDescent="0.25">
      <c r="A33" s="308" t="s">
        <v>111</v>
      </c>
      <c r="B33" s="308"/>
      <c r="C33" s="308"/>
      <c r="D33" s="308"/>
      <c r="E33" s="308"/>
      <c r="F33" s="308"/>
      <c r="G33" s="7">
        <v>26</v>
      </c>
      <c r="H33" s="88">
        <v>0</v>
      </c>
      <c r="I33" s="88">
        <v>0</v>
      </c>
    </row>
    <row r="34" spans="1:9" ht="12.75" customHeight="1" x14ac:dyDescent="0.25">
      <c r="A34" s="308" t="s">
        <v>112</v>
      </c>
      <c r="B34" s="308"/>
      <c r="C34" s="308"/>
      <c r="D34" s="308"/>
      <c r="E34" s="308"/>
      <c r="F34" s="308"/>
      <c r="G34" s="7">
        <v>27</v>
      </c>
      <c r="H34" s="88">
        <v>805374</v>
      </c>
      <c r="I34" s="88">
        <v>30388</v>
      </c>
    </row>
    <row r="35" spans="1:9" ht="12.75" customHeight="1" x14ac:dyDescent="0.25">
      <c r="A35" s="308" t="s">
        <v>113</v>
      </c>
      <c r="B35" s="308"/>
      <c r="C35" s="308"/>
      <c r="D35" s="308"/>
      <c r="E35" s="308"/>
      <c r="F35" s="308"/>
      <c r="G35" s="7">
        <v>28</v>
      </c>
      <c r="H35" s="88">
        <v>1239638</v>
      </c>
      <c r="I35" s="88">
        <v>1211908</v>
      </c>
    </row>
    <row r="36" spans="1:9" ht="12.75" customHeight="1" x14ac:dyDescent="0.25">
      <c r="A36" s="308" t="s">
        <v>114</v>
      </c>
      <c r="B36" s="308"/>
      <c r="C36" s="308"/>
      <c r="D36" s="308"/>
      <c r="E36" s="308"/>
      <c r="F36" s="308"/>
      <c r="G36" s="7">
        <v>29</v>
      </c>
      <c r="H36" s="88">
        <v>5610837</v>
      </c>
      <c r="I36" s="88">
        <v>5854023</v>
      </c>
    </row>
    <row r="37" spans="1:9" ht="12.75" customHeight="1" x14ac:dyDescent="0.25">
      <c r="A37" s="308" t="s">
        <v>115</v>
      </c>
      <c r="B37" s="308"/>
      <c r="C37" s="308"/>
      <c r="D37" s="308"/>
      <c r="E37" s="308"/>
      <c r="F37" s="308"/>
      <c r="G37" s="7">
        <v>30</v>
      </c>
      <c r="H37" s="88">
        <v>2246981</v>
      </c>
      <c r="I37" s="88">
        <v>2976699</v>
      </c>
    </row>
    <row r="38" spans="1:9" ht="12.75" customHeight="1" x14ac:dyDescent="0.25">
      <c r="A38" s="309" t="s">
        <v>116</v>
      </c>
      <c r="B38" s="309"/>
      <c r="C38" s="309"/>
      <c r="D38" s="309"/>
      <c r="E38" s="309"/>
      <c r="F38" s="309"/>
      <c r="G38" s="8">
        <v>31</v>
      </c>
      <c r="H38" s="89">
        <f>H39+H40+H41+H42</f>
        <v>5057456</v>
      </c>
      <c r="I38" s="89">
        <f>I39+I40+I41+I42</f>
        <v>8173156</v>
      </c>
    </row>
    <row r="39" spans="1:9" ht="12.75" customHeight="1" x14ac:dyDescent="0.25">
      <c r="A39" s="308" t="s">
        <v>117</v>
      </c>
      <c r="B39" s="308"/>
      <c r="C39" s="308"/>
      <c r="D39" s="308"/>
      <c r="E39" s="308"/>
      <c r="F39" s="308"/>
      <c r="G39" s="7">
        <v>32</v>
      </c>
      <c r="H39" s="88">
        <v>0</v>
      </c>
      <c r="I39" s="88">
        <v>0</v>
      </c>
    </row>
    <row r="40" spans="1:9" ht="12.75" customHeight="1" x14ac:dyDescent="0.25">
      <c r="A40" s="308" t="s">
        <v>118</v>
      </c>
      <c r="B40" s="308"/>
      <c r="C40" s="308"/>
      <c r="D40" s="308"/>
      <c r="E40" s="308"/>
      <c r="F40" s="308"/>
      <c r="G40" s="7">
        <v>33</v>
      </c>
      <c r="H40" s="88">
        <v>0</v>
      </c>
      <c r="I40" s="88">
        <v>0</v>
      </c>
    </row>
    <row r="41" spans="1:9" ht="12.75" customHeight="1" x14ac:dyDescent="0.25">
      <c r="A41" s="308" t="s">
        <v>119</v>
      </c>
      <c r="B41" s="308"/>
      <c r="C41" s="308"/>
      <c r="D41" s="308"/>
      <c r="E41" s="308"/>
      <c r="F41" s="308"/>
      <c r="G41" s="7">
        <v>34</v>
      </c>
      <c r="H41" s="88">
        <v>589183</v>
      </c>
      <c r="I41" s="88">
        <v>3253265</v>
      </c>
    </row>
    <row r="42" spans="1:9" ht="12.75" customHeight="1" x14ac:dyDescent="0.25">
      <c r="A42" s="308" t="s">
        <v>120</v>
      </c>
      <c r="B42" s="308"/>
      <c r="C42" s="308"/>
      <c r="D42" s="308"/>
      <c r="E42" s="308"/>
      <c r="F42" s="308"/>
      <c r="G42" s="7">
        <v>35</v>
      </c>
      <c r="H42" s="88">
        <v>4468273</v>
      </c>
      <c r="I42" s="88">
        <v>4919891</v>
      </c>
    </row>
    <row r="43" spans="1:9" ht="12.75" customHeight="1" x14ac:dyDescent="0.25">
      <c r="A43" s="308" t="s">
        <v>121</v>
      </c>
      <c r="B43" s="308"/>
      <c r="C43" s="308"/>
      <c r="D43" s="308"/>
      <c r="E43" s="308"/>
      <c r="F43" s="308"/>
      <c r="G43" s="7">
        <v>36</v>
      </c>
      <c r="H43" s="88">
        <v>13316071</v>
      </c>
      <c r="I43" s="88">
        <v>12918202</v>
      </c>
    </row>
    <row r="44" spans="1:9" ht="12.75" customHeight="1" x14ac:dyDescent="0.25">
      <c r="A44" s="310" t="s">
        <v>122</v>
      </c>
      <c r="B44" s="310"/>
      <c r="C44" s="310"/>
      <c r="D44" s="310"/>
      <c r="E44" s="310"/>
      <c r="F44" s="310"/>
      <c r="G44" s="8">
        <v>37</v>
      </c>
      <c r="H44" s="89">
        <f>H45+H53+H60+H70</f>
        <v>1165114385</v>
      </c>
      <c r="I44" s="89">
        <f>I45+I53+I60+I70</f>
        <v>1221807353</v>
      </c>
    </row>
    <row r="45" spans="1:9" ht="12.75" customHeight="1" x14ac:dyDescent="0.25">
      <c r="A45" s="309" t="s">
        <v>123</v>
      </c>
      <c r="B45" s="309"/>
      <c r="C45" s="309"/>
      <c r="D45" s="309"/>
      <c r="E45" s="309"/>
      <c r="F45" s="309"/>
      <c r="G45" s="8">
        <v>38</v>
      </c>
      <c r="H45" s="89">
        <f>SUM(H46:H52)</f>
        <v>269813276</v>
      </c>
      <c r="I45" s="89">
        <f>SUM(I46:I52)</f>
        <v>294460197</v>
      </c>
    </row>
    <row r="46" spans="1:9" ht="12.75" customHeight="1" x14ac:dyDescent="0.25">
      <c r="A46" s="308" t="s">
        <v>124</v>
      </c>
      <c r="B46" s="308"/>
      <c r="C46" s="308"/>
      <c r="D46" s="308"/>
      <c r="E46" s="308"/>
      <c r="F46" s="308"/>
      <c r="G46" s="7">
        <v>39</v>
      </c>
      <c r="H46" s="88">
        <v>130219195</v>
      </c>
      <c r="I46" s="88">
        <v>142329820</v>
      </c>
    </row>
    <row r="47" spans="1:9" ht="12.75" customHeight="1" x14ac:dyDescent="0.25">
      <c r="A47" s="308" t="s">
        <v>125</v>
      </c>
      <c r="B47" s="308"/>
      <c r="C47" s="308"/>
      <c r="D47" s="308"/>
      <c r="E47" s="308"/>
      <c r="F47" s="308"/>
      <c r="G47" s="7">
        <v>40</v>
      </c>
      <c r="H47" s="88">
        <v>76042509</v>
      </c>
      <c r="I47" s="88">
        <v>93566444</v>
      </c>
    </row>
    <row r="48" spans="1:9" ht="12.75" customHeight="1" x14ac:dyDescent="0.25">
      <c r="A48" s="308" t="s">
        <v>126</v>
      </c>
      <c r="B48" s="308"/>
      <c r="C48" s="308"/>
      <c r="D48" s="308"/>
      <c r="E48" s="308"/>
      <c r="F48" s="308"/>
      <c r="G48" s="7">
        <v>41</v>
      </c>
      <c r="H48" s="88">
        <v>47752611</v>
      </c>
      <c r="I48" s="88">
        <v>45291346</v>
      </c>
    </row>
    <row r="49" spans="1:9" ht="12.75" customHeight="1" x14ac:dyDescent="0.25">
      <c r="A49" s="308" t="s">
        <v>127</v>
      </c>
      <c r="B49" s="308"/>
      <c r="C49" s="308"/>
      <c r="D49" s="308"/>
      <c r="E49" s="308"/>
      <c r="F49" s="308"/>
      <c r="G49" s="7">
        <v>42</v>
      </c>
      <c r="H49" s="88">
        <v>3757445</v>
      </c>
      <c r="I49" s="88">
        <v>2534034</v>
      </c>
    </row>
    <row r="50" spans="1:9" ht="12.75" customHeight="1" x14ac:dyDescent="0.25">
      <c r="A50" s="308" t="s">
        <v>128</v>
      </c>
      <c r="B50" s="308"/>
      <c r="C50" s="308"/>
      <c r="D50" s="308"/>
      <c r="E50" s="308"/>
      <c r="F50" s="308"/>
      <c r="G50" s="7">
        <v>43</v>
      </c>
      <c r="H50" s="88">
        <v>10639343</v>
      </c>
      <c r="I50" s="88">
        <v>9330565</v>
      </c>
    </row>
    <row r="51" spans="1:9" ht="12.75" customHeight="1" x14ac:dyDescent="0.25">
      <c r="A51" s="308" t="s">
        <v>129</v>
      </c>
      <c r="B51" s="308"/>
      <c r="C51" s="308"/>
      <c r="D51" s="308"/>
      <c r="E51" s="308"/>
      <c r="F51" s="308"/>
      <c r="G51" s="7">
        <v>44</v>
      </c>
      <c r="H51" s="88">
        <v>1402173</v>
      </c>
      <c r="I51" s="88">
        <v>1407988</v>
      </c>
    </row>
    <row r="52" spans="1:9" ht="12.75" customHeight="1" x14ac:dyDescent="0.25">
      <c r="A52" s="308" t="s">
        <v>130</v>
      </c>
      <c r="B52" s="308"/>
      <c r="C52" s="308"/>
      <c r="D52" s="308"/>
      <c r="E52" s="308"/>
      <c r="F52" s="308"/>
      <c r="G52" s="7">
        <v>45</v>
      </c>
      <c r="H52" s="88">
        <v>0</v>
      </c>
      <c r="I52" s="88">
        <v>0</v>
      </c>
    </row>
    <row r="53" spans="1:9" ht="12.75" customHeight="1" x14ac:dyDescent="0.25">
      <c r="A53" s="309" t="s">
        <v>131</v>
      </c>
      <c r="B53" s="309"/>
      <c r="C53" s="309"/>
      <c r="D53" s="309"/>
      <c r="E53" s="309"/>
      <c r="F53" s="309"/>
      <c r="G53" s="8">
        <v>46</v>
      </c>
      <c r="H53" s="89">
        <f>SUM(H54:H59)</f>
        <v>491023811</v>
      </c>
      <c r="I53" s="89">
        <f>SUM(I54:I59)</f>
        <v>425703879</v>
      </c>
    </row>
    <row r="54" spans="1:9" ht="12.75" customHeight="1" x14ac:dyDescent="0.25">
      <c r="A54" s="308" t="s">
        <v>132</v>
      </c>
      <c r="B54" s="308"/>
      <c r="C54" s="308"/>
      <c r="D54" s="308"/>
      <c r="E54" s="308"/>
      <c r="F54" s="308"/>
      <c r="G54" s="7">
        <v>47</v>
      </c>
      <c r="H54" s="88">
        <v>0</v>
      </c>
      <c r="I54" s="88">
        <v>0</v>
      </c>
    </row>
    <row r="55" spans="1:9" ht="12.75" customHeight="1" x14ac:dyDescent="0.25">
      <c r="A55" s="308" t="s">
        <v>133</v>
      </c>
      <c r="B55" s="308"/>
      <c r="C55" s="308"/>
      <c r="D55" s="308"/>
      <c r="E55" s="308"/>
      <c r="F55" s="308"/>
      <c r="G55" s="7">
        <v>48</v>
      </c>
      <c r="H55" s="88">
        <v>47080328</v>
      </c>
      <c r="I55" s="88">
        <v>8975065</v>
      </c>
    </row>
    <row r="56" spans="1:9" ht="12.75" customHeight="1" x14ac:dyDescent="0.25">
      <c r="A56" s="308" t="s">
        <v>134</v>
      </c>
      <c r="B56" s="308"/>
      <c r="C56" s="308"/>
      <c r="D56" s="308"/>
      <c r="E56" s="308"/>
      <c r="F56" s="308"/>
      <c r="G56" s="7">
        <v>49</v>
      </c>
      <c r="H56" s="88">
        <v>375289886</v>
      </c>
      <c r="I56" s="88">
        <v>337536387</v>
      </c>
    </row>
    <row r="57" spans="1:9" ht="12.75" customHeight="1" x14ac:dyDescent="0.25">
      <c r="A57" s="308" t="s">
        <v>135</v>
      </c>
      <c r="B57" s="308"/>
      <c r="C57" s="308"/>
      <c r="D57" s="308"/>
      <c r="E57" s="308"/>
      <c r="F57" s="308"/>
      <c r="G57" s="7">
        <v>50</v>
      </c>
      <c r="H57" s="88">
        <v>158190</v>
      </c>
      <c r="I57" s="88">
        <v>306239</v>
      </c>
    </row>
    <row r="58" spans="1:9" ht="12.75" customHeight="1" x14ac:dyDescent="0.25">
      <c r="A58" s="308" t="s">
        <v>136</v>
      </c>
      <c r="B58" s="308"/>
      <c r="C58" s="308"/>
      <c r="D58" s="308"/>
      <c r="E58" s="308"/>
      <c r="F58" s="308"/>
      <c r="G58" s="7">
        <v>51</v>
      </c>
      <c r="H58" s="88">
        <v>20459566</v>
      </c>
      <c r="I58" s="88">
        <v>28030492</v>
      </c>
    </row>
    <row r="59" spans="1:9" ht="12.75" customHeight="1" x14ac:dyDescent="0.25">
      <c r="A59" s="308" t="s">
        <v>137</v>
      </c>
      <c r="B59" s="308"/>
      <c r="C59" s="308"/>
      <c r="D59" s="308"/>
      <c r="E59" s="308"/>
      <c r="F59" s="308"/>
      <c r="G59" s="7">
        <v>52</v>
      </c>
      <c r="H59" s="88">
        <v>48035841</v>
      </c>
      <c r="I59" s="88">
        <v>50855696</v>
      </c>
    </row>
    <row r="60" spans="1:9" ht="12.75" customHeight="1" x14ac:dyDescent="0.25">
      <c r="A60" s="309" t="s">
        <v>138</v>
      </c>
      <c r="B60" s="309"/>
      <c r="C60" s="309"/>
      <c r="D60" s="309"/>
      <c r="E60" s="309"/>
      <c r="F60" s="309"/>
      <c r="G60" s="8">
        <v>53</v>
      </c>
      <c r="H60" s="89">
        <f>SUM(H61:H69)</f>
        <v>161562243</v>
      </c>
      <c r="I60" s="89">
        <f>SUM(I61:I69)</f>
        <v>249201114</v>
      </c>
    </row>
    <row r="61" spans="1:9" ht="12.75" customHeight="1" x14ac:dyDescent="0.25">
      <c r="A61" s="308" t="s">
        <v>106</v>
      </c>
      <c r="B61" s="308"/>
      <c r="C61" s="308"/>
      <c r="D61" s="308"/>
      <c r="E61" s="308"/>
      <c r="F61" s="308"/>
      <c r="G61" s="7">
        <v>54</v>
      </c>
      <c r="H61" s="88">
        <v>0</v>
      </c>
      <c r="I61" s="88">
        <v>0</v>
      </c>
    </row>
    <row r="62" spans="1:9" ht="27.6" customHeight="1" x14ac:dyDescent="0.25">
      <c r="A62" s="308" t="s">
        <v>107</v>
      </c>
      <c r="B62" s="308"/>
      <c r="C62" s="308"/>
      <c r="D62" s="308"/>
      <c r="E62" s="308"/>
      <c r="F62" s="308"/>
      <c r="G62" s="7">
        <v>55</v>
      </c>
      <c r="H62" s="88">
        <v>0</v>
      </c>
      <c r="I62" s="88">
        <v>0</v>
      </c>
    </row>
    <row r="63" spans="1:9" ht="12.75" customHeight="1" x14ac:dyDescent="0.25">
      <c r="A63" s="308" t="s">
        <v>108</v>
      </c>
      <c r="B63" s="308"/>
      <c r="C63" s="308"/>
      <c r="D63" s="308"/>
      <c r="E63" s="308"/>
      <c r="F63" s="308"/>
      <c r="G63" s="7">
        <v>56</v>
      </c>
      <c r="H63" s="88">
        <v>0</v>
      </c>
      <c r="I63" s="88">
        <v>0</v>
      </c>
    </row>
    <row r="64" spans="1:9" ht="25.95" customHeight="1" x14ac:dyDescent="0.25">
      <c r="A64" s="308" t="s">
        <v>139</v>
      </c>
      <c r="B64" s="308"/>
      <c r="C64" s="308"/>
      <c r="D64" s="308"/>
      <c r="E64" s="308"/>
      <c r="F64" s="308"/>
      <c r="G64" s="7">
        <v>57</v>
      </c>
      <c r="H64" s="88">
        <v>0</v>
      </c>
      <c r="I64" s="88">
        <v>0</v>
      </c>
    </row>
    <row r="65" spans="1:9" ht="21.6" customHeight="1" x14ac:dyDescent="0.25">
      <c r="A65" s="308" t="s">
        <v>110</v>
      </c>
      <c r="B65" s="308"/>
      <c r="C65" s="308"/>
      <c r="D65" s="308"/>
      <c r="E65" s="308"/>
      <c r="F65" s="308"/>
      <c r="G65" s="7">
        <v>58</v>
      </c>
      <c r="H65" s="88">
        <v>0</v>
      </c>
      <c r="I65" s="88">
        <v>0</v>
      </c>
    </row>
    <row r="66" spans="1:9" ht="21.6" customHeight="1" x14ac:dyDescent="0.25">
      <c r="A66" s="308" t="s">
        <v>111</v>
      </c>
      <c r="B66" s="308"/>
      <c r="C66" s="308"/>
      <c r="D66" s="308"/>
      <c r="E66" s="308"/>
      <c r="F66" s="308"/>
      <c r="G66" s="7">
        <v>59</v>
      </c>
      <c r="H66" s="88">
        <v>9255000</v>
      </c>
      <c r="I66" s="88">
        <v>9775000</v>
      </c>
    </row>
    <row r="67" spans="1:9" ht="12.75" customHeight="1" x14ac:dyDescent="0.25">
      <c r="A67" s="308" t="s">
        <v>112</v>
      </c>
      <c r="B67" s="308"/>
      <c r="C67" s="308"/>
      <c r="D67" s="308"/>
      <c r="E67" s="308"/>
      <c r="F67" s="308"/>
      <c r="G67" s="7">
        <v>60</v>
      </c>
      <c r="H67" s="88">
        <v>29478446</v>
      </c>
      <c r="I67" s="88">
        <v>66255366</v>
      </c>
    </row>
    <row r="68" spans="1:9" ht="12.75" customHeight="1" x14ac:dyDescent="0.25">
      <c r="A68" s="308" t="s">
        <v>113</v>
      </c>
      <c r="B68" s="308"/>
      <c r="C68" s="308"/>
      <c r="D68" s="308"/>
      <c r="E68" s="308"/>
      <c r="F68" s="308"/>
      <c r="G68" s="7">
        <v>61</v>
      </c>
      <c r="H68" s="88">
        <v>122807275</v>
      </c>
      <c r="I68" s="88">
        <v>172567334</v>
      </c>
    </row>
    <row r="69" spans="1:9" ht="12.75" customHeight="1" x14ac:dyDescent="0.25">
      <c r="A69" s="308" t="s">
        <v>140</v>
      </c>
      <c r="B69" s="308"/>
      <c r="C69" s="308"/>
      <c r="D69" s="308"/>
      <c r="E69" s="308"/>
      <c r="F69" s="308"/>
      <c r="G69" s="7">
        <v>62</v>
      </c>
      <c r="H69" s="88">
        <v>21522</v>
      </c>
      <c r="I69" s="88">
        <v>603414</v>
      </c>
    </row>
    <row r="70" spans="1:9" ht="12.75" customHeight="1" x14ac:dyDescent="0.25">
      <c r="A70" s="308" t="s">
        <v>141</v>
      </c>
      <c r="B70" s="308"/>
      <c r="C70" s="308"/>
      <c r="D70" s="308"/>
      <c r="E70" s="308"/>
      <c r="F70" s="308"/>
      <c r="G70" s="7">
        <v>63</v>
      </c>
      <c r="H70" s="88">
        <v>242715055</v>
      </c>
      <c r="I70" s="88">
        <v>252442163</v>
      </c>
    </row>
    <row r="71" spans="1:9" ht="12.75" customHeight="1" x14ac:dyDescent="0.25">
      <c r="A71" s="324" t="s">
        <v>142</v>
      </c>
      <c r="B71" s="324"/>
      <c r="C71" s="324"/>
      <c r="D71" s="324"/>
      <c r="E71" s="324"/>
      <c r="F71" s="324"/>
      <c r="G71" s="7">
        <v>64</v>
      </c>
      <c r="H71" s="88">
        <v>6894267</v>
      </c>
      <c r="I71" s="88">
        <v>7025030</v>
      </c>
    </row>
    <row r="72" spans="1:9" ht="12.75" customHeight="1" x14ac:dyDescent="0.25">
      <c r="A72" s="310" t="s">
        <v>143</v>
      </c>
      <c r="B72" s="310"/>
      <c r="C72" s="310"/>
      <c r="D72" s="310"/>
      <c r="E72" s="310"/>
      <c r="F72" s="310"/>
      <c r="G72" s="8">
        <v>65</v>
      </c>
      <c r="H72" s="89">
        <f>H8+H9+H44+H71</f>
        <v>1622328777</v>
      </c>
      <c r="I72" s="89">
        <f>I8+I9+I44+I71</f>
        <v>1718787678</v>
      </c>
    </row>
    <row r="73" spans="1:9" ht="12.75" customHeight="1" x14ac:dyDescent="0.25">
      <c r="A73" s="324" t="s">
        <v>144</v>
      </c>
      <c r="B73" s="324"/>
      <c r="C73" s="324"/>
      <c r="D73" s="324"/>
      <c r="E73" s="324"/>
      <c r="F73" s="324"/>
      <c r="G73" s="7">
        <v>66</v>
      </c>
      <c r="H73" s="88">
        <v>1797511206</v>
      </c>
      <c r="I73" s="88">
        <v>2008592828</v>
      </c>
    </row>
    <row r="74" spans="1:9" x14ac:dyDescent="0.25">
      <c r="A74" s="326" t="s">
        <v>145</v>
      </c>
      <c r="B74" s="327"/>
      <c r="C74" s="327"/>
      <c r="D74" s="327"/>
      <c r="E74" s="327"/>
      <c r="F74" s="327"/>
      <c r="G74" s="327"/>
      <c r="H74" s="327"/>
      <c r="I74" s="327"/>
    </row>
    <row r="75" spans="1:9" ht="12.75" customHeight="1" x14ac:dyDescent="0.25">
      <c r="A75" s="310" t="s">
        <v>146</v>
      </c>
      <c r="B75" s="310"/>
      <c r="C75" s="310"/>
      <c r="D75" s="310"/>
      <c r="E75" s="310"/>
      <c r="F75" s="310"/>
      <c r="G75" s="8">
        <v>67</v>
      </c>
      <c r="H75" s="90">
        <f>H76+H77+H78+H84+H85+H92+H95+H98</f>
        <v>847977032</v>
      </c>
      <c r="I75" s="90">
        <f>I76+I77+I78+I84+I85+I92+I95+I98</f>
        <v>919109870</v>
      </c>
    </row>
    <row r="76" spans="1:9" ht="12.75" customHeight="1" x14ac:dyDescent="0.25">
      <c r="A76" s="308" t="s">
        <v>147</v>
      </c>
      <c r="B76" s="308"/>
      <c r="C76" s="308"/>
      <c r="D76" s="308"/>
      <c r="E76" s="308"/>
      <c r="F76" s="308"/>
      <c r="G76" s="7">
        <v>68</v>
      </c>
      <c r="H76" s="88">
        <v>159471379</v>
      </c>
      <c r="I76" s="88">
        <v>159471379</v>
      </c>
    </row>
    <row r="77" spans="1:9" ht="12.75" customHeight="1" x14ac:dyDescent="0.25">
      <c r="A77" s="308" t="s">
        <v>148</v>
      </c>
      <c r="B77" s="308"/>
      <c r="C77" s="308"/>
      <c r="D77" s="308"/>
      <c r="E77" s="308"/>
      <c r="F77" s="308"/>
      <c r="G77" s="7">
        <v>69</v>
      </c>
      <c r="H77" s="88">
        <v>1826728</v>
      </c>
      <c r="I77" s="88">
        <v>1826728</v>
      </c>
    </row>
    <row r="78" spans="1:9" ht="12.75" customHeight="1" x14ac:dyDescent="0.25">
      <c r="A78" s="309" t="s">
        <v>149</v>
      </c>
      <c r="B78" s="309"/>
      <c r="C78" s="309"/>
      <c r="D78" s="309"/>
      <c r="E78" s="309"/>
      <c r="F78" s="309"/>
      <c r="G78" s="8">
        <v>70</v>
      </c>
      <c r="H78" s="90">
        <f>SUM(H79:H83)</f>
        <v>113266824</v>
      </c>
      <c r="I78" s="90">
        <f>SUM(I79:I83)</f>
        <v>113164652</v>
      </c>
    </row>
    <row r="79" spans="1:9" ht="12.75" customHeight="1" x14ac:dyDescent="0.25">
      <c r="A79" s="308" t="s">
        <v>150</v>
      </c>
      <c r="B79" s="308"/>
      <c r="C79" s="308"/>
      <c r="D79" s="308"/>
      <c r="E79" s="308"/>
      <c r="F79" s="308"/>
      <c r="G79" s="7">
        <v>71</v>
      </c>
      <c r="H79" s="88">
        <v>10572684</v>
      </c>
      <c r="I79" s="88">
        <v>10572683</v>
      </c>
    </row>
    <row r="80" spans="1:9" ht="12.75" customHeight="1" x14ac:dyDescent="0.25">
      <c r="A80" s="308" t="s">
        <v>151</v>
      </c>
      <c r="B80" s="308"/>
      <c r="C80" s="308"/>
      <c r="D80" s="308"/>
      <c r="E80" s="308"/>
      <c r="F80" s="308"/>
      <c r="G80" s="7">
        <v>72</v>
      </c>
      <c r="H80" s="88">
        <v>5871715</v>
      </c>
      <c r="I80" s="88">
        <v>5855052</v>
      </c>
    </row>
    <row r="81" spans="1:9" ht="12.75" customHeight="1" x14ac:dyDescent="0.25">
      <c r="A81" s="308" t="s">
        <v>152</v>
      </c>
      <c r="B81" s="308"/>
      <c r="C81" s="308"/>
      <c r="D81" s="308"/>
      <c r="E81" s="308"/>
      <c r="F81" s="308"/>
      <c r="G81" s="7">
        <v>73</v>
      </c>
      <c r="H81" s="88">
        <v>-1871715</v>
      </c>
      <c r="I81" s="88">
        <v>-1855052</v>
      </c>
    </row>
    <row r="82" spans="1:9" ht="12.75" customHeight="1" x14ac:dyDescent="0.25">
      <c r="A82" s="308" t="s">
        <v>153</v>
      </c>
      <c r="B82" s="308"/>
      <c r="C82" s="308"/>
      <c r="D82" s="308"/>
      <c r="E82" s="308"/>
      <c r="F82" s="308"/>
      <c r="G82" s="7">
        <v>74</v>
      </c>
      <c r="H82" s="88">
        <v>66074285</v>
      </c>
      <c r="I82" s="88">
        <v>66074285</v>
      </c>
    </row>
    <row r="83" spans="1:9" ht="12.75" customHeight="1" x14ac:dyDescent="0.25">
      <c r="A83" s="308" t="s">
        <v>154</v>
      </c>
      <c r="B83" s="308"/>
      <c r="C83" s="308"/>
      <c r="D83" s="308"/>
      <c r="E83" s="308"/>
      <c r="F83" s="308"/>
      <c r="G83" s="7">
        <v>75</v>
      </c>
      <c r="H83" s="88">
        <v>32619855</v>
      </c>
      <c r="I83" s="88">
        <v>32517684</v>
      </c>
    </row>
    <row r="84" spans="1:9" ht="12.75" customHeight="1" x14ac:dyDescent="0.25">
      <c r="A84" s="325" t="s">
        <v>155</v>
      </c>
      <c r="B84" s="325"/>
      <c r="C84" s="325"/>
      <c r="D84" s="325"/>
      <c r="E84" s="325"/>
      <c r="F84" s="325"/>
      <c r="G84" s="19">
        <v>76</v>
      </c>
      <c r="H84" s="91">
        <v>0</v>
      </c>
      <c r="I84" s="91">
        <v>0</v>
      </c>
    </row>
    <row r="85" spans="1:9" ht="12.75" customHeight="1" x14ac:dyDescent="0.25">
      <c r="A85" s="309" t="s">
        <v>156</v>
      </c>
      <c r="B85" s="309"/>
      <c r="C85" s="309"/>
      <c r="D85" s="309"/>
      <c r="E85" s="309"/>
      <c r="F85" s="309"/>
      <c r="G85" s="8">
        <v>77</v>
      </c>
      <c r="H85" s="89">
        <f>H86+H87+H88+H89+H90+H91</f>
        <v>1025976</v>
      </c>
      <c r="I85" s="89">
        <f>I86+I87+I88+I89+I90+I91</f>
        <v>856121</v>
      </c>
    </row>
    <row r="86" spans="1:9" ht="25.5" customHeight="1" x14ac:dyDescent="0.25">
      <c r="A86" s="308" t="s">
        <v>157</v>
      </c>
      <c r="B86" s="308"/>
      <c r="C86" s="308"/>
      <c r="D86" s="308"/>
      <c r="E86" s="308"/>
      <c r="F86" s="308"/>
      <c r="G86" s="7">
        <v>78</v>
      </c>
      <c r="H86" s="88">
        <v>1261937</v>
      </c>
      <c r="I86" s="88">
        <v>1261937</v>
      </c>
    </row>
    <row r="87" spans="1:9" ht="12.75" customHeight="1" x14ac:dyDescent="0.25">
      <c r="A87" s="308" t="s">
        <v>158</v>
      </c>
      <c r="B87" s="308"/>
      <c r="C87" s="308"/>
      <c r="D87" s="308"/>
      <c r="E87" s="308"/>
      <c r="F87" s="308"/>
      <c r="G87" s="7">
        <v>79</v>
      </c>
      <c r="H87" s="88">
        <v>0</v>
      </c>
      <c r="I87" s="88">
        <v>0</v>
      </c>
    </row>
    <row r="88" spans="1:9" ht="12.75" customHeight="1" x14ac:dyDescent="0.25">
      <c r="A88" s="308" t="s">
        <v>159</v>
      </c>
      <c r="B88" s="308"/>
      <c r="C88" s="308"/>
      <c r="D88" s="308"/>
      <c r="E88" s="308"/>
      <c r="F88" s="308"/>
      <c r="G88" s="7">
        <v>80</v>
      </c>
      <c r="H88" s="88">
        <v>0</v>
      </c>
      <c r="I88" s="88">
        <v>0</v>
      </c>
    </row>
    <row r="89" spans="1:9" ht="12.75" customHeight="1" x14ac:dyDescent="0.25">
      <c r="A89" s="308" t="s">
        <v>160</v>
      </c>
      <c r="B89" s="308"/>
      <c r="C89" s="308"/>
      <c r="D89" s="308"/>
      <c r="E89" s="308"/>
      <c r="F89" s="308"/>
      <c r="G89" s="7">
        <v>81</v>
      </c>
      <c r="H89" s="88">
        <v>0</v>
      </c>
      <c r="I89" s="88">
        <v>0</v>
      </c>
    </row>
    <row r="90" spans="1:9" ht="26.25" customHeight="1" x14ac:dyDescent="0.25">
      <c r="A90" s="308" t="s">
        <v>161</v>
      </c>
      <c r="B90" s="308"/>
      <c r="C90" s="308"/>
      <c r="D90" s="308"/>
      <c r="E90" s="308"/>
      <c r="F90" s="308"/>
      <c r="G90" s="7">
        <v>82</v>
      </c>
      <c r="H90" s="88">
        <v>-235961</v>
      </c>
      <c r="I90" s="88">
        <v>-405816</v>
      </c>
    </row>
    <row r="91" spans="1:9" x14ac:dyDescent="0.25">
      <c r="A91" s="308" t="s">
        <v>162</v>
      </c>
      <c r="B91" s="308"/>
      <c r="C91" s="308"/>
      <c r="D91" s="308"/>
      <c r="E91" s="308"/>
      <c r="F91" s="308"/>
      <c r="G91" s="7">
        <v>83</v>
      </c>
      <c r="H91" s="88">
        <v>0</v>
      </c>
      <c r="I91" s="88">
        <v>0</v>
      </c>
    </row>
    <row r="92" spans="1:9" ht="12.75" customHeight="1" x14ac:dyDescent="0.25">
      <c r="A92" s="309" t="s">
        <v>163</v>
      </c>
      <c r="B92" s="309"/>
      <c r="C92" s="309"/>
      <c r="D92" s="309"/>
      <c r="E92" s="309"/>
      <c r="F92" s="309"/>
      <c r="G92" s="8">
        <v>84</v>
      </c>
      <c r="H92" s="89">
        <f>H93-H94</f>
        <v>207718470</v>
      </c>
      <c r="I92" s="89">
        <f>I93-I94</f>
        <v>354047820</v>
      </c>
    </row>
    <row r="93" spans="1:9" ht="12.75" customHeight="1" x14ac:dyDescent="0.25">
      <c r="A93" s="308" t="s">
        <v>164</v>
      </c>
      <c r="B93" s="308"/>
      <c r="C93" s="308"/>
      <c r="D93" s="308"/>
      <c r="E93" s="308"/>
      <c r="F93" s="308"/>
      <c r="G93" s="7">
        <v>85</v>
      </c>
      <c r="H93" s="88">
        <v>207718470</v>
      </c>
      <c r="I93" s="88">
        <v>354047820</v>
      </c>
    </row>
    <row r="94" spans="1:9" ht="12.75" customHeight="1" x14ac:dyDescent="0.25">
      <c r="A94" s="308" t="s">
        <v>165</v>
      </c>
      <c r="B94" s="308"/>
      <c r="C94" s="308"/>
      <c r="D94" s="308"/>
      <c r="E94" s="308"/>
      <c r="F94" s="308"/>
      <c r="G94" s="7">
        <v>86</v>
      </c>
      <c r="H94" s="88">
        <v>0</v>
      </c>
      <c r="I94" s="88">
        <v>0</v>
      </c>
    </row>
    <row r="95" spans="1:9" ht="12.75" customHeight="1" x14ac:dyDescent="0.25">
      <c r="A95" s="309" t="s">
        <v>166</v>
      </c>
      <c r="B95" s="309"/>
      <c r="C95" s="309"/>
      <c r="D95" s="309"/>
      <c r="E95" s="309"/>
      <c r="F95" s="309"/>
      <c r="G95" s="8">
        <v>87</v>
      </c>
      <c r="H95" s="89">
        <f>H96-H97</f>
        <v>146860849</v>
      </c>
      <c r="I95" s="89">
        <f>I96-I97</f>
        <v>48816217</v>
      </c>
    </row>
    <row r="96" spans="1:9" ht="12.75" customHeight="1" x14ac:dyDescent="0.25">
      <c r="A96" s="308" t="s">
        <v>167</v>
      </c>
      <c r="B96" s="308"/>
      <c r="C96" s="308"/>
      <c r="D96" s="308"/>
      <c r="E96" s="308"/>
      <c r="F96" s="308"/>
      <c r="G96" s="7">
        <v>88</v>
      </c>
      <c r="H96" s="88">
        <v>146860849</v>
      </c>
      <c r="I96" s="88">
        <v>48816217</v>
      </c>
    </row>
    <row r="97" spans="1:9" ht="12.75" customHeight="1" x14ac:dyDescent="0.25">
      <c r="A97" s="308" t="s">
        <v>168</v>
      </c>
      <c r="B97" s="308"/>
      <c r="C97" s="308"/>
      <c r="D97" s="308"/>
      <c r="E97" s="308"/>
      <c r="F97" s="308"/>
      <c r="G97" s="7">
        <v>89</v>
      </c>
      <c r="H97" s="88">
        <v>0</v>
      </c>
      <c r="I97" s="88">
        <v>0</v>
      </c>
    </row>
    <row r="98" spans="1:9" ht="12.75" customHeight="1" x14ac:dyDescent="0.25">
      <c r="A98" s="308" t="s">
        <v>169</v>
      </c>
      <c r="B98" s="308"/>
      <c r="C98" s="308"/>
      <c r="D98" s="308"/>
      <c r="E98" s="308"/>
      <c r="F98" s="308"/>
      <c r="G98" s="7">
        <v>90</v>
      </c>
      <c r="H98" s="88">
        <v>217806806</v>
      </c>
      <c r="I98" s="88">
        <v>240926953</v>
      </c>
    </row>
    <row r="99" spans="1:9" ht="12.75" customHeight="1" x14ac:dyDescent="0.25">
      <c r="A99" s="310" t="s">
        <v>170</v>
      </c>
      <c r="B99" s="310"/>
      <c r="C99" s="310"/>
      <c r="D99" s="310"/>
      <c r="E99" s="310"/>
      <c r="F99" s="310"/>
      <c r="G99" s="8">
        <v>91</v>
      </c>
      <c r="H99" s="89">
        <f>SUM(H100:H105)</f>
        <v>30347173</v>
      </c>
      <c r="I99" s="89">
        <f>SUM(I100:I105)</f>
        <v>32253454</v>
      </c>
    </row>
    <row r="100" spans="1:9" ht="12.75" customHeight="1" x14ac:dyDescent="0.25">
      <c r="A100" s="308" t="s">
        <v>171</v>
      </c>
      <c r="B100" s="308"/>
      <c r="C100" s="308"/>
      <c r="D100" s="308"/>
      <c r="E100" s="308"/>
      <c r="F100" s="308"/>
      <c r="G100" s="7">
        <v>92</v>
      </c>
      <c r="H100" s="88">
        <v>6007892</v>
      </c>
      <c r="I100" s="88">
        <v>7858311</v>
      </c>
    </row>
    <row r="101" spans="1:9" ht="12.75" customHeight="1" x14ac:dyDescent="0.25">
      <c r="A101" s="308" t="s">
        <v>172</v>
      </c>
      <c r="B101" s="308"/>
      <c r="C101" s="308"/>
      <c r="D101" s="308"/>
      <c r="E101" s="308"/>
      <c r="F101" s="308"/>
      <c r="G101" s="7">
        <v>93</v>
      </c>
      <c r="H101" s="88">
        <v>0</v>
      </c>
      <c r="I101" s="88">
        <v>0</v>
      </c>
    </row>
    <row r="102" spans="1:9" ht="12.75" customHeight="1" x14ac:dyDescent="0.25">
      <c r="A102" s="308" t="s">
        <v>173</v>
      </c>
      <c r="B102" s="308"/>
      <c r="C102" s="308"/>
      <c r="D102" s="308"/>
      <c r="E102" s="308"/>
      <c r="F102" s="308"/>
      <c r="G102" s="7">
        <v>94</v>
      </c>
      <c r="H102" s="88">
        <v>1595755</v>
      </c>
      <c r="I102" s="88">
        <v>1594685</v>
      </c>
    </row>
    <row r="103" spans="1:9" ht="12.75" customHeight="1" x14ac:dyDescent="0.25">
      <c r="A103" s="308" t="s">
        <v>174</v>
      </c>
      <c r="B103" s="308"/>
      <c r="C103" s="308"/>
      <c r="D103" s="308"/>
      <c r="E103" s="308"/>
      <c r="F103" s="308"/>
      <c r="G103" s="7">
        <v>95</v>
      </c>
      <c r="H103" s="88">
        <v>956671</v>
      </c>
      <c r="I103" s="88">
        <v>956671</v>
      </c>
    </row>
    <row r="104" spans="1:9" ht="12.75" customHeight="1" x14ac:dyDescent="0.25">
      <c r="A104" s="308" t="s">
        <v>175</v>
      </c>
      <c r="B104" s="308"/>
      <c r="C104" s="308"/>
      <c r="D104" s="308"/>
      <c r="E104" s="308"/>
      <c r="F104" s="308"/>
      <c r="G104" s="7">
        <v>96</v>
      </c>
      <c r="H104" s="88">
        <v>21686855</v>
      </c>
      <c r="I104" s="88">
        <v>21743787</v>
      </c>
    </row>
    <row r="105" spans="1:9" ht="12.75" customHeight="1" x14ac:dyDescent="0.25">
      <c r="A105" s="308" t="s">
        <v>176</v>
      </c>
      <c r="B105" s="308"/>
      <c r="C105" s="308"/>
      <c r="D105" s="308"/>
      <c r="E105" s="308"/>
      <c r="F105" s="308"/>
      <c r="G105" s="7">
        <v>97</v>
      </c>
      <c r="H105" s="88">
        <v>100000</v>
      </c>
      <c r="I105" s="88">
        <v>100000</v>
      </c>
    </row>
    <row r="106" spans="1:9" ht="12.75" customHeight="1" x14ac:dyDescent="0.25">
      <c r="A106" s="310" t="s">
        <v>177</v>
      </c>
      <c r="B106" s="310"/>
      <c r="C106" s="310"/>
      <c r="D106" s="310"/>
      <c r="E106" s="310"/>
      <c r="F106" s="310"/>
      <c r="G106" s="8">
        <v>98</v>
      </c>
      <c r="H106" s="89">
        <f>SUM(H107:H117)</f>
        <v>57651420</v>
      </c>
      <c r="I106" s="89">
        <f>SUM(I107:I117)</f>
        <v>59211882</v>
      </c>
    </row>
    <row r="107" spans="1:9" ht="12.75" customHeight="1" x14ac:dyDescent="0.25">
      <c r="A107" s="308" t="s">
        <v>178</v>
      </c>
      <c r="B107" s="308"/>
      <c r="C107" s="308"/>
      <c r="D107" s="308"/>
      <c r="E107" s="308"/>
      <c r="F107" s="308"/>
      <c r="G107" s="7">
        <v>99</v>
      </c>
      <c r="H107" s="88">
        <v>0</v>
      </c>
      <c r="I107" s="88">
        <v>0</v>
      </c>
    </row>
    <row r="108" spans="1:9" ht="24.6" customHeight="1" x14ac:dyDescent="0.25">
      <c r="A108" s="308" t="s">
        <v>179</v>
      </c>
      <c r="B108" s="308"/>
      <c r="C108" s="308"/>
      <c r="D108" s="308"/>
      <c r="E108" s="308"/>
      <c r="F108" s="308"/>
      <c r="G108" s="7">
        <v>100</v>
      </c>
      <c r="H108" s="88">
        <v>0</v>
      </c>
      <c r="I108" s="88">
        <v>0</v>
      </c>
    </row>
    <row r="109" spans="1:9" ht="12.75" customHeight="1" x14ac:dyDescent="0.25">
      <c r="A109" s="308" t="s">
        <v>180</v>
      </c>
      <c r="B109" s="308"/>
      <c r="C109" s="308"/>
      <c r="D109" s="308"/>
      <c r="E109" s="308"/>
      <c r="F109" s="308"/>
      <c r="G109" s="7">
        <v>101</v>
      </c>
      <c r="H109" s="88">
        <v>0</v>
      </c>
      <c r="I109" s="88">
        <v>0</v>
      </c>
    </row>
    <row r="110" spans="1:9" ht="21.6" customHeight="1" x14ac:dyDescent="0.25">
      <c r="A110" s="308" t="s">
        <v>181</v>
      </c>
      <c r="B110" s="308"/>
      <c r="C110" s="308"/>
      <c r="D110" s="308"/>
      <c r="E110" s="308"/>
      <c r="F110" s="308"/>
      <c r="G110" s="7">
        <v>102</v>
      </c>
      <c r="H110" s="88">
        <v>0</v>
      </c>
      <c r="I110" s="88">
        <v>0</v>
      </c>
    </row>
    <row r="111" spans="1:9" ht="12.75" customHeight="1" x14ac:dyDescent="0.25">
      <c r="A111" s="308" t="s">
        <v>182</v>
      </c>
      <c r="B111" s="308"/>
      <c r="C111" s="308"/>
      <c r="D111" s="308"/>
      <c r="E111" s="308"/>
      <c r="F111" s="308"/>
      <c r="G111" s="7">
        <v>103</v>
      </c>
      <c r="H111" s="88">
        <v>0</v>
      </c>
      <c r="I111" s="88">
        <v>0</v>
      </c>
    </row>
    <row r="112" spans="1:9" ht="12.75" customHeight="1" x14ac:dyDescent="0.25">
      <c r="A112" s="308" t="s">
        <v>183</v>
      </c>
      <c r="B112" s="308"/>
      <c r="C112" s="308"/>
      <c r="D112" s="308"/>
      <c r="E112" s="308"/>
      <c r="F112" s="308"/>
      <c r="G112" s="7">
        <v>104</v>
      </c>
      <c r="H112" s="88">
        <v>35646587</v>
      </c>
      <c r="I112" s="88">
        <v>40484234</v>
      </c>
    </row>
    <row r="113" spans="1:9" ht="12.75" customHeight="1" x14ac:dyDescent="0.25">
      <c r="A113" s="308" t="s">
        <v>184</v>
      </c>
      <c r="B113" s="308"/>
      <c r="C113" s="308"/>
      <c r="D113" s="308"/>
      <c r="E113" s="308"/>
      <c r="F113" s="308"/>
      <c r="G113" s="7">
        <v>105</v>
      </c>
      <c r="H113" s="88">
        <v>0</v>
      </c>
      <c r="I113" s="88">
        <v>0</v>
      </c>
    </row>
    <row r="114" spans="1:9" ht="12.75" customHeight="1" x14ac:dyDescent="0.25">
      <c r="A114" s="308" t="s">
        <v>185</v>
      </c>
      <c r="B114" s="308"/>
      <c r="C114" s="308"/>
      <c r="D114" s="308"/>
      <c r="E114" s="308"/>
      <c r="F114" s="308"/>
      <c r="G114" s="7">
        <v>106</v>
      </c>
      <c r="H114" s="88">
        <v>0</v>
      </c>
      <c r="I114" s="88">
        <v>0</v>
      </c>
    </row>
    <row r="115" spans="1:9" ht="12.75" customHeight="1" x14ac:dyDescent="0.25">
      <c r="A115" s="308" t="s">
        <v>186</v>
      </c>
      <c r="B115" s="308"/>
      <c r="C115" s="308"/>
      <c r="D115" s="308"/>
      <c r="E115" s="308"/>
      <c r="F115" s="308"/>
      <c r="G115" s="7">
        <v>107</v>
      </c>
      <c r="H115" s="88">
        <v>932000</v>
      </c>
      <c r="I115" s="88">
        <v>642043</v>
      </c>
    </row>
    <row r="116" spans="1:9" ht="12.75" customHeight="1" x14ac:dyDescent="0.25">
      <c r="A116" s="308" t="s">
        <v>187</v>
      </c>
      <c r="B116" s="308"/>
      <c r="C116" s="308"/>
      <c r="D116" s="308"/>
      <c r="E116" s="308"/>
      <c r="F116" s="308"/>
      <c r="G116" s="7">
        <v>108</v>
      </c>
      <c r="H116" s="88">
        <v>17037259</v>
      </c>
      <c r="I116" s="88">
        <v>14297078</v>
      </c>
    </row>
    <row r="117" spans="1:9" ht="12.75" customHeight="1" x14ac:dyDescent="0.25">
      <c r="A117" s="308" t="s">
        <v>188</v>
      </c>
      <c r="B117" s="308"/>
      <c r="C117" s="308"/>
      <c r="D117" s="308"/>
      <c r="E117" s="308"/>
      <c r="F117" s="308"/>
      <c r="G117" s="7">
        <v>109</v>
      </c>
      <c r="H117" s="88">
        <v>4035574</v>
      </c>
      <c r="I117" s="88">
        <v>3788527</v>
      </c>
    </row>
    <row r="118" spans="1:9" ht="12.75" customHeight="1" x14ac:dyDescent="0.25">
      <c r="A118" s="310" t="s">
        <v>189</v>
      </c>
      <c r="B118" s="310"/>
      <c r="C118" s="310"/>
      <c r="D118" s="310"/>
      <c r="E118" s="310"/>
      <c r="F118" s="310"/>
      <c r="G118" s="8">
        <v>110</v>
      </c>
      <c r="H118" s="89">
        <f>SUM(H119:H132)</f>
        <v>595539882</v>
      </c>
      <c r="I118" s="89">
        <f>SUM(I119:I132)</f>
        <v>626153799</v>
      </c>
    </row>
    <row r="119" spans="1:9" ht="12.75" customHeight="1" x14ac:dyDescent="0.25">
      <c r="A119" s="308" t="s">
        <v>178</v>
      </c>
      <c r="B119" s="308"/>
      <c r="C119" s="308"/>
      <c r="D119" s="308"/>
      <c r="E119" s="308"/>
      <c r="F119" s="308"/>
      <c r="G119" s="7">
        <v>111</v>
      </c>
      <c r="H119" s="88">
        <v>0</v>
      </c>
      <c r="I119" s="88">
        <v>0</v>
      </c>
    </row>
    <row r="120" spans="1:9" ht="22.2" customHeight="1" x14ac:dyDescent="0.25">
      <c r="A120" s="308" t="s">
        <v>179</v>
      </c>
      <c r="B120" s="308"/>
      <c r="C120" s="308"/>
      <c r="D120" s="308"/>
      <c r="E120" s="308"/>
      <c r="F120" s="308"/>
      <c r="G120" s="7">
        <v>112</v>
      </c>
      <c r="H120" s="88">
        <v>0</v>
      </c>
      <c r="I120" s="88">
        <v>0</v>
      </c>
    </row>
    <row r="121" spans="1:9" ht="12.75" customHeight="1" x14ac:dyDescent="0.25">
      <c r="A121" s="308" t="s">
        <v>180</v>
      </c>
      <c r="B121" s="308"/>
      <c r="C121" s="308"/>
      <c r="D121" s="308"/>
      <c r="E121" s="308"/>
      <c r="F121" s="308"/>
      <c r="G121" s="7">
        <v>113</v>
      </c>
      <c r="H121" s="88">
        <v>17282675</v>
      </c>
      <c r="I121" s="88">
        <v>17310879</v>
      </c>
    </row>
    <row r="122" spans="1:9" ht="23.4" customHeight="1" x14ac:dyDescent="0.25">
      <c r="A122" s="308" t="s">
        <v>181</v>
      </c>
      <c r="B122" s="308"/>
      <c r="C122" s="308"/>
      <c r="D122" s="308"/>
      <c r="E122" s="308"/>
      <c r="F122" s="308"/>
      <c r="G122" s="7">
        <v>114</v>
      </c>
      <c r="H122" s="88">
        <v>0</v>
      </c>
      <c r="I122" s="88">
        <v>0</v>
      </c>
    </row>
    <row r="123" spans="1:9" ht="12.75" customHeight="1" x14ac:dyDescent="0.25">
      <c r="A123" s="308" t="s">
        <v>182</v>
      </c>
      <c r="B123" s="308"/>
      <c r="C123" s="308"/>
      <c r="D123" s="308"/>
      <c r="E123" s="308"/>
      <c r="F123" s="308"/>
      <c r="G123" s="7">
        <v>115</v>
      </c>
      <c r="H123" s="88">
        <v>0</v>
      </c>
      <c r="I123" s="88">
        <v>772435</v>
      </c>
    </row>
    <row r="124" spans="1:9" ht="12.75" customHeight="1" x14ac:dyDescent="0.25">
      <c r="A124" s="308" t="s">
        <v>183</v>
      </c>
      <c r="B124" s="308"/>
      <c r="C124" s="308"/>
      <c r="D124" s="308"/>
      <c r="E124" s="308"/>
      <c r="F124" s="308"/>
      <c r="G124" s="7">
        <v>116</v>
      </c>
      <c r="H124" s="88">
        <v>19920519</v>
      </c>
      <c r="I124" s="88">
        <v>11831636</v>
      </c>
    </row>
    <row r="125" spans="1:9" ht="12.75" customHeight="1" x14ac:dyDescent="0.25">
      <c r="A125" s="308" t="s">
        <v>184</v>
      </c>
      <c r="B125" s="308"/>
      <c r="C125" s="308"/>
      <c r="D125" s="308"/>
      <c r="E125" s="308"/>
      <c r="F125" s="308"/>
      <c r="G125" s="7">
        <v>117</v>
      </c>
      <c r="H125" s="88">
        <v>288407405</v>
      </c>
      <c r="I125" s="88">
        <v>342091598</v>
      </c>
    </row>
    <row r="126" spans="1:9" ht="12.75" customHeight="1" x14ac:dyDescent="0.25">
      <c r="A126" s="308" t="s">
        <v>185</v>
      </c>
      <c r="B126" s="308"/>
      <c r="C126" s="308"/>
      <c r="D126" s="308"/>
      <c r="E126" s="308"/>
      <c r="F126" s="308"/>
      <c r="G126" s="7">
        <v>118</v>
      </c>
      <c r="H126" s="88">
        <v>160452887</v>
      </c>
      <c r="I126" s="88">
        <v>149938961</v>
      </c>
    </row>
    <row r="127" spans="1:9" x14ac:dyDescent="0.25">
      <c r="A127" s="308" t="s">
        <v>186</v>
      </c>
      <c r="B127" s="308"/>
      <c r="C127" s="308"/>
      <c r="D127" s="308"/>
      <c r="E127" s="308"/>
      <c r="F127" s="308"/>
      <c r="G127" s="7">
        <v>119</v>
      </c>
      <c r="H127" s="88">
        <v>211000</v>
      </c>
      <c r="I127" s="88">
        <v>289578</v>
      </c>
    </row>
    <row r="128" spans="1:9" x14ac:dyDescent="0.25">
      <c r="A128" s="308" t="s">
        <v>190</v>
      </c>
      <c r="B128" s="308"/>
      <c r="C128" s="308"/>
      <c r="D128" s="308"/>
      <c r="E128" s="308"/>
      <c r="F128" s="308"/>
      <c r="G128" s="7">
        <v>120</v>
      </c>
      <c r="H128" s="88">
        <v>26199133</v>
      </c>
      <c r="I128" s="88">
        <v>27112798</v>
      </c>
    </row>
    <row r="129" spans="1:9" x14ac:dyDescent="0.25">
      <c r="A129" s="308" t="s">
        <v>191</v>
      </c>
      <c r="B129" s="308"/>
      <c r="C129" s="308"/>
      <c r="D129" s="308"/>
      <c r="E129" s="308"/>
      <c r="F129" s="308"/>
      <c r="G129" s="7">
        <v>121</v>
      </c>
      <c r="H129" s="88">
        <v>37717307</v>
      </c>
      <c r="I129" s="88">
        <v>35306507</v>
      </c>
    </row>
    <row r="130" spans="1:9" x14ac:dyDescent="0.25">
      <c r="A130" s="308" t="s">
        <v>192</v>
      </c>
      <c r="B130" s="308"/>
      <c r="C130" s="308"/>
      <c r="D130" s="308"/>
      <c r="E130" s="308"/>
      <c r="F130" s="308"/>
      <c r="G130" s="7">
        <v>122</v>
      </c>
      <c r="H130" s="88">
        <v>82992</v>
      </c>
      <c r="I130" s="88">
        <v>106595</v>
      </c>
    </row>
    <row r="131" spans="1:9" x14ac:dyDescent="0.25">
      <c r="A131" s="308" t="s">
        <v>193</v>
      </c>
      <c r="B131" s="308"/>
      <c r="C131" s="308"/>
      <c r="D131" s="308"/>
      <c r="E131" s="308"/>
      <c r="F131" s="308"/>
      <c r="G131" s="7">
        <v>123</v>
      </c>
      <c r="H131" s="88">
        <v>0</v>
      </c>
      <c r="I131" s="88">
        <v>0</v>
      </c>
    </row>
    <row r="132" spans="1:9" x14ac:dyDescent="0.25">
      <c r="A132" s="308" t="s">
        <v>194</v>
      </c>
      <c r="B132" s="308"/>
      <c r="C132" s="308"/>
      <c r="D132" s="308"/>
      <c r="E132" s="308"/>
      <c r="F132" s="308"/>
      <c r="G132" s="7">
        <v>124</v>
      </c>
      <c r="H132" s="88">
        <v>45265964</v>
      </c>
      <c r="I132" s="88">
        <v>41392812</v>
      </c>
    </row>
    <row r="133" spans="1:9" ht="22.2" customHeight="1" x14ac:dyDescent="0.25">
      <c r="A133" s="324" t="s">
        <v>195</v>
      </c>
      <c r="B133" s="324"/>
      <c r="C133" s="324"/>
      <c r="D133" s="324"/>
      <c r="E133" s="324"/>
      <c r="F133" s="324"/>
      <c r="G133" s="7">
        <v>125</v>
      </c>
      <c r="H133" s="88">
        <v>90813270</v>
      </c>
      <c r="I133" s="88">
        <v>82058673</v>
      </c>
    </row>
    <row r="134" spans="1:9" ht="12.75" customHeight="1" x14ac:dyDescent="0.25">
      <c r="A134" s="310" t="s">
        <v>196</v>
      </c>
      <c r="B134" s="310"/>
      <c r="C134" s="310"/>
      <c r="D134" s="310"/>
      <c r="E134" s="310"/>
      <c r="F134" s="310"/>
      <c r="G134" s="8">
        <v>126</v>
      </c>
      <c r="H134" s="89">
        <f>H75+H99+H106+H118+H133</f>
        <v>1622328777</v>
      </c>
      <c r="I134" s="89">
        <f>I75+I99+I106+I118+I133</f>
        <v>1718787678</v>
      </c>
    </row>
    <row r="135" spans="1:9" x14ac:dyDescent="0.25">
      <c r="A135" s="324" t="s">
        <v>197</v>
      </c>
      <c r="B135" s="324"/>
      <c r="C135" s="324"/>
      <c r="D135" s="324"/>
      <c r="E135" s="324"/>
      <c r="F135" s="324"/>
      <c r="G135" s="7">
        <v>127</v>
      </c>
      <c r="H135" s="88">
        <v>1797511206</v>
      </c>
      <c r="I135" s="88">
        <v>2008592828</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topLeftCell="A17" zoomScale="85" zoomScaleNormal="85" zoomScaleSheetLayoutView="110" workbookViewId="0">
      <selection activeCell="H113" sqref="H113:K114"/>
    </sheetView>
  </sheetViews>
  <sheetFormatPr defaultRowHeight="13.2" x14ac:dyDescent="0.25"/>
  <cols>
    <col min="1" max="7" width="9.109375" style="21"/>
    <col min="8" max="11" width="19.109375" style="20" customWidth="1"/>
    <col min="12" max="263" width="9.109375" style="21"/>
    <col min="264" max="264" width="9.88671875" style="21" bestFit="1" customWidth="1"/>
    <col min="265" max="265" width="11.6640625" style="21" bestFit="1" customWidth="1"/>
    <col min="266" max="519" width="9.109375" style="21"/>
    <col min="520" max="520" width="9.88671875" style="21" bestFit="1" customWidth="1"/>
    <col min="521" max="521" width="11.6640625" style="21" bestFit="1" customWidth="1"/>
    <col min="522" max="775" width="9.109375" style="21"/>
    <col min="776" max="776" width="9.88671875" style="21" bestFit="1" customWidth="1"/>
    <col min="777" max="777" width="11.6640625" style="21" bestFit="1" customWidth="1"/>
    <col min="778" max="1031" width="9.109375" style="21"/>
    <col min="1032" max="1032" width="9.88671875" style="21" bestFit="1" customWidth="1"/>
    <col min="1033" max="1033" width="11.6640625" style="21" bestFit="1" customWidth="1"/>
    <col min="1034" max="1287" width="9.109375" style="21"/>
    <col min="1288" max="1288" width="9.88671875" style="21" bestFit="1" customWidth="1"/>
    <col min="1289" max="1289" width="11.6640625" style="21" bestFit="1" customWidth="1"/>
    <col min="1290" max="1543" width="9.109375" style="21"/>
    <col min="1544" max="1544" width="9.88671875" style="21" bestFit="1" customWidth="1"/>
    <col min="1545" max="1545" width="11.6640625" style="21" bestFit="1" customWidth="1"/>
    <col min="1546" max="1799" width="9.109375" style="21"/>
    <col min="1800" max="1800" width="9.88671875" style="21" bestFit="1" customWidth="1"/>
    <col min="1801" max="1801" width="11.6640625" style="21" bestFit="1" customWidth="1"/>
    <col min="1802" max="2055" width="9.109375" style="21"/>
    <col min="2056" max="2056" width="9.88671875" style="21" bestFit="1" customWidth="1"/>
    <col min="2057" max="2057" width="11.6640625" style="21" bestFit="1" customWidth="1"/>
    <col min="2058" max="2311" width="9.109375" style="21"/>
    <col min="2312" max="2312" width="9.88671875" style="21" bestFit="1" customWidth="1"/>
    <col min="2313" max="2313" width="11.6640625" style="21" bestFit="1" customWidth="1"/>
    <col min="2314" max="2567" width="9.109375" style="21"/>
    <col min="2568" max="2568" width="9.88671875" style="21" bestFit="1" customWidth="1"/>
    <col min="2569" max="2569" width="11.6640625" style="21" bestFit="1" customWidth="1"/>
    <col min="2570" max="2823" width="9.109375" style="21"/>
    <col min="2824" max="2824" width="9.88671875" style="21" bestFit="1" customWidth="1"/>
    <col min="2825" max="2825" width="11.6640625" style="21" bestFit="1" customWidth="1"/>
    <col min="2826" max="3079" width="9.109375" style="21"/>
    <col min="3080" max="3080" width="9.88671875" style="21" bestFit="1" customWidth="1"/>
    <col min="3081" max="3081" width="11.6640625" style="21" bestFit="1" customWidth="1"/>
    <col min="3082" max="3335" width="9.109375" style="21"/>
    <col min="3336" max="3336" width="9.88671875" style="21" bestFit="1" customWidth="1"/>
    <col min="3337" max="3337" width="11.6640625" style="21" bestFit="1" customWidth="1"/>
    <col min="3338" max="3591" width="9.109375" style="21"/>
    <col min="3592" max="3592" width="9.88671875" style="21" bestFit="1" customWidth="1"/>
    <col min="3593" max="3593" width="11.6640625" style="21" bestFit="1" customWidth="1"/>
    <col min="3594" max="3847" width="9.109375" style="21"/>
    <col min="3848" max="3848" width="9.88671875" style="21" bestFit="1" customWidth="1"/>
    <col min="3849" max="3849" width="11.6640625" style="21" bestFit="1" customWidth="1"/>
    <col min="3850" max="4103" width="9.109375" style="21"/>
    <col min="4104" max="4104" width="9.88671875" style="21" bestFit="1" customWidth="1"/>
    <col min="4105" max="4105" width="11.6640625" style="21" bestFit="1" customWidth="1"/>
    <col min="4106" max="4359" width="9.109375" style="21"/>
    <col min="4360" max="4360" width="9.88671875" style="21" bestFit="1" customWidth="1"/>
    <col min="4361" max="4361" width="11.6640625" style="21" bestFit="1" customWidth="1"/>
    <col min="4362" max="4615" width="9.109375" style="21"/>
    <col min="4616" max="4616" width="9.88671875" style="21" bestFit="1" customWidth="1"/>
    <col min="4617" max="4617" width="11.6640625" style="21" bestFit="1" customWidth="1"/>
    <col min="4618" max="4871" width="9.109375" style="21"/>
    <col min="4872" max="4872" width="9.88671875" style="21" bestFit="1" customWidth="1"/>
    <col min="4873" max="4873" width="11.6640625" style="21" bestFit="1" customWidth="1"/>
    <col min="4874" max="5127" width="9.109375" style="21"/>
    <col min="5128" max="5128" width="9.88671875" style="21" bestFit="1" customWidth="1"/>
    <col min="5129" max="5129" width="11.6640625" style="21" bestFit="1" customWidth="1"/>
    <col min="5130" max="5383" width="9.109375" style="21"/>
    <col min="5384" max="5384" width="9.88671875" style="21" bestFit="1" customWidth="1"/>
    <col min="5385" max="5385" width="11.6640625" style="21" bestFit="1" customWidth="1"/>
    <col min="5386" max="5639" width="9.109375" style="21"/>
    <col min="5640" max="5640" width="9.88671875" style="21" bestFit="1" customWidth="1"/>
    <col min="5641" max="5641" width="11.6640625" style="21" bestFit="1" customWidth="1"/>
    <col min="5642" max="5895" width="9.109375" style="21"/>
    <col min="5896" max="5896" width="9.88671875" style="21" bestFit="1" customWidth="1"/>
    <col min="5897" max="5897" width="11.6640625" style="21" bestFit="1" customWidth="1"/>
    <col min="5898" max="6151" width="9.109375" style="21"/>
    <col min="6152" max="6152" width="9.88671875" style="21" bestFit="1" customWidth="1"/>
    <col min="6153" max="6153" width="11.6640625" style="21" bestFit="1" customWidth="1"/>
    <col min="6154" max="6407" width="9.109375" style="21"/>
    <col min="6408" max="6408" width="9.88671875" style="21" bestFit="1" customWidth="1"/>
    <col min="6409" max="6409" width="11.6640625" style="21" bestFit="1" customWidth="1"/>
    <col min="6410" max="6663" width="9.109375" style="21"/>
    <col min="6664" max="6664" width="9.88671875" style="21" bestFit="1" customWidth="1"/>
    <col min="6665" max="6665" width="11.6640625" style="21" bestFit="1" customWidth="1"/>
    <col min="6666" max="6919" width="9.109375" style="21"/>
    <col min="6920" max="6920" width="9.88671875" style="21" bestFit="1" customWidth="1"/>
    <col min="6921" max="6921" width="11.6640625" style="21" bestFit="1" customWidth="1"/>
    <col min="6922" max="7175" width="9.109375" style="21"/>
    <col min="7176" max="7176" width="9.88671875" style="21" bestFit="1" customWidth="1"/>
    <col min="7177" max="7177" width="11.6640625" style="21" bestFit="1" customWidth="1"/>
    <col min="7178" max="7431" width="9.109375" style="21"/>
    <col min="7432" max="7432" width="9.88671875" style="21" bestFit="1" customWidth="1"/>
    <col min="7433" max="7433" width="11.6640625" style="21" bestFit="1" customWidth="1"/>
    <col min="7434" max="7687" width="9.109375" style="21"/>
    <col min="7688" max="7688" width="9.88671875" style="21" bestFit="1" customWidth="1"/>
    <col min="7689" max="7689" width="11.6640625" style="21" bestFit="1" customWidth="1"/>
    <col min="7690" max="7943" width="9.109375" style="21"/>
    <col min="7944" max="7944" width="9.88671875" style="21" bestFit="1" customWidth="1"/>
    <col min="7945" max="7945" width="11.6640625" style="21" bestFit="1" customWidth="1"/>
    <col min="7946" max="8199" width="9.109375" style="21"/>
    <col min="8200" max="8200" width="9.88671875" style="21" bestFit="1" customWidth="1"/>
    <col min="8201" max="8201" width="11.6640625" style="21" bestFit="1" customWidth="1"/>
    <col min="8202" max="8455" width="9.109375" style="21"/>
    <col min="8456" max="8456" width="9.88671875" style="21" bestFit="1" customWidth="1"/>
    <col min="8457" max="8457" width="11.6640625" style="21" bestFit="1" customWidth="1"/>
    <col min="8458" max="8711" width="9.109375" style="21"/>
    <col min="8712" max="8712" width="9.88671875" style="21" bestFit="1" customWidth="1"/>
    <col min="8713" max="8713" width="11.6640625" style="21" bestFit="1" customWidth="1"/>
    <col min="8714" max="8967" width="9.109375" style="21"/>
    <col min="8968" max="8968" width="9.88671875" style="21" bestFit="1" customWidth="1"/>
    <col min="8969" max="8969" width="11.6640625" style="21" bestFit="1" customWidth="1"/>
    <col min="8970" max="9223" width="9.109375" style="21"/>
    <col min="9224" max="9224" width="9.88671875" style="21" bestFit="1" customWidth="1"/>
    <col min="9225" max="9225" width="11.6640625" style="21" bestFit="1" customWidth="1"/>
    <col min="9226" max="9479" width="9.109375" style="21"/>
    <col min="9480" max="9480" width="9.88671875" style="21" bestFit="1" customWidth="1"/>
    <col min="9481" max="9481" width="11.6640625" style="21" bestFit="1" customWidth="1"/>
    <col min="9482" max="9735" width="9.109375" style="21"/>
    <col min="9736" max="9736" width="9.88671875" style="21" bestFit="1" customWidth="1"/>
    <col min="9737" max="9737" width="11.6640625" style="21" bestFit="1" customWidth="1"/>
    <col min="9738" max="9991" width="9.109375" style="21"/>
    <col min="9992" max="9992" width="9.88671875" style="21" bestFit="1" customWidth="1"/>
    <col min="9993" max="9993" width="11.6640625" style="21" bestFit="1" customWidth="1"/>
    <col min="9994" max="10247" width="9.109375" style="21"/>
    <col min="10248" max="10248" width="9.88671875" style="21" bestFit="1" customWidth="1"/>
    <col min="10249" max="10249" width="11.6640625" style="21" bestFit="1" customWidth="1"/>
    <col min="10250" max="10503" width="9.109375" style="21"/>
    <col min="10504" max="10504" width="9.88671875" style="21" bestFit="1" customWidth="1"/>
    <col min="10505" max="10505" width="11.6640625" style="21" bestFit="1" customWidth="1"/>
    <col min="10506" max="10759" width="9.109375" style="21"/>
    <col min="10760" max="10760" width="9.88671875" style="21" bestFit="1" customWidth="1"/>
    <col min="10761" max="10761" width="11.6640625" style="21" bestFit="1" customWidth="1"/>
    <col min="10762" max="11015" width="9.109375" style="21"/>
    <col min="11016" max="11016" width="9.88671875" style="21" bestFit="1" customWidth="1"/>
    <col min="11017" max="11017" width="11.6640625" style="21" bestFit="1" customWidth="1"/>
    <col min="11018" max="11271" width="9.109375" style="21"/>
    <col min="11272" max="11272" width="9.88671875" style="21" bestFit="1" customWidth="1"/>
    <col min="11273" max="11273" width="11.6640625" style="21" bestFit="1" customWidth="1"/>
    <col min="11274" max="11527" width="9.109375" style="21"/>
    <col min="11528" max="11528" width="9.88671875" style="21" bestFit="1" customWidth="1"/>
    <col min="11529" max="11529" width="11.6640625" style="21" bestFit="1" customWidth="1"/>
    <col min="11530" max="11783" width="9.109375" style="21"/>
    <col min="11784" max="11784" width="9.88671875" style="21" bestFit="1" customWidth="1"/>
    <col min="11785" max="11785" width="11.6640625" style="21" bestFit="1" customWidth="1"/>
    <col min="11786" max="12039" width="9.109375" style="21"/>
    <col min="12040" max="12040" width="9.88671875" style="21" bestFit="1" customWidth="1"/>
    <col min="12041" max="12041" width="11.6640625" style="21" bestFit="1" customWidth="1"/>
    <col min="12042" max="12295" width="9.109375" style="21"/>
    <col min="12296" max="12296" width="9.88671875" style="21" bestFit="1" customWidth="1"/>
    <col min="12297" max="12297" width="11.6640625" style="21" bestFit="1" customWidth="1"/>
    <col min="12298" max="12551" width="9.109375" style="21"/>
    <col min="12552" max="12552" width="9.88671875" style="21" bestFit="1" customWidth="1"/>
    <col min="12553" max="12553" width="11.6640625" style="21" bestFit="1" customWidth="1"/>
    <col min="12554" max="12807" width="9.109375" style="21"/>
    <col min="12808" max="12808" width="9.88671875" style="21" bestFit="1" customWidth="1"/>
    <col min="12809" max="12809" width="11.6640625" style="21" bestFit="1" customWidth="1"/>
    <col min="12810" max="13063" width="9.109375" style="21"/>
    <col min="13064" max="13064" width="9.88671875" style="21" bestFit="1" customWidth="1"/>
    <col min="13065" max="13065" width="11.6640625" style="21" bestFit="1" customWidth="1"/>
    <col min="13066" max="13319" width="9.109375" style="21"/>
    <col min="13320" max="13320" width="9.88671875" style="21" bestFit="1" customWidth="1"/>
    <col min="13321" max="13321" width="11.6640625" style="21" bestFit="1" customWidth="1"/>
    <col min="13322" max="13575" width="9.109375" style="21"/>
    <col min="13576" max="13576" width="9.88671875" style="21" bestFit="1" customWidth="1"/>
    <col min="13577" max="13577" width="11.6640625" style="21" bestFit="1" customWidth="1"/>
    <col min="13578" max="13831" width="9.109375" style="21"/>
    <col min="13832" max="13832" width="9.88671875" style="21" bestFit="1" customWidth="1"/>
    <col min="13833" max="13833" width="11.6640625" style="21" bestFit="1" customWidth="1"/>
    <col min="13834" max="14087" width="9.109375" style="21"/>
    <col min="14088" max="14088" width="9.88671875" style="21" bestFit="1" customWidth="1"/>
    <col min="14089" max="14089" width="11.6640625" style="21" bestFit="1" customWidth="1"/>
    <col min="14090" max="14343" width="9.109375" style="21"/>
    <col min="14344" max="14344" width="9.88671875" style="21" bestFit="1" customWidth="1"/>
    <col min="14345" max="14345" width="11.6640625" style="21" bestFit="1" customWidth="1"/>
    <col min="14346" max="14599" width="9.109375" style="21"/>
    <col min="14600" max="14600" width="9.88671875" style="21" bestFit="1" customWidth="1"/>
    <col min="14601" max="14601" width="11.6640625" style="21" bestFit="1" customWidth="1"/>
    <col min="14602" max="14855" width="9.109375" style="21"/>
    <col min="14856" max="14856" width="9.88671875" style="21" bestFit="1" customWidth="1"/>
    <col min="14857" max="14857" width="11.6640625" style="21" bestFit="1" customWidth="1"/>
    <col min="14858" max="15111" width="9.109375" style="21"/>
    <col min="15112" max="15112" width="9.88671875" style="21" bestFit="1" customWidth="1"/>
    <col min="15113" max="15113" width="11.6640625" style="21" bestFit="1" customWidth="1"/>
    <col min="15114" max="15367" width="9.109375" style="21"/>
    <col min="15368" max="15368" width="9.88671875" style="21" bestFit="1" customWidth="1"/>
    <col min="15369" max="15369" width="11.6640625" style="21" bestFit="1" customWidth="1"/>
    <col min="15370" max="15623" width="9.109375" style="21"/>
    <col min="15624" max="15624" width="9.88671875" style="21" bestFit="1" customWidth="1"/>
    <col min="15625" max="15625" width="11.6640625" style="21" bestFit="1" customWidth="1"/>
    <col min="15626" max="15879" width="9.109375" style="21"/>
    <col min="15880" max="15880" width="9.88671875" style="21" bestFit="1" customWidth="1"/>
    <col min="15881" max="15881" width="11.6640625" style="21" bestFit="1" customWidth="1"/>
    <col min="15882" max="16135" width="9.109375" style="21"/>
    <col min="16136" max="16136" width="9.88671875" style="21" bestFit="1" customWidth="1"/>
    <col min="16137" max="16137" width="11.6640625" style="21" bestFit="1" customWidth="1"/>
    <col min="16138" max="16384" width="9.109375" style="21"/>
  </cols>
  <sheetData>
    <row r="1" spans="1:11" x14ac:dyDescent="0.25">
      <c r="A1" s="328" t="s">
        <v>198</v>
      </c>
      <c r="B1" s="329"/>
      <c r="C1" s="329"/>
      <c r="D1" s="329"/>
      <c r="E1" s="329"/>
      <c r="F1" s="329"/>
      <c r="G1" s="329"/>
      <c r="H1" s="329"/>
      <c r="I1" s="329"/>
    </row>
    <row r="2" spans="1:11" x14ac:dyDescent="0.25">
      <c r="A2" s="330" t="s">
        <v>199</v>
      </c>
      <c r="B2" s="331"/>
      <c r="C2" s="331"/>
      <c r="D2" s="331"/>
      <c r="E2" s="331"/>
      <c r="F2" s="331"/>
      <c r="G2" s="331"/>
      <c r="H2" s="331"/>
      <c r="I2" s="331"/>
    </row>
    <row r="3" spans="1:11" x14ac:dyDescent="0.25">
      <c r="A3" s="332" t="s">
        <v>200</v>
      </c>
      <c r="B3" s="333"/>
      <c r="C3" s="333"/>
      <c r="D3" s="333"/>
      <c r="E3" s="333"/>
      <c r="F3" s="333"/>
      <c r="G3" s="333"/>
      <c r="H3" s="333"/>
      <c r="I3" s="333"/>
      <c r="J3" s="334"/>
      <c r="K3" s="334"/>
    </row>
    <row r="4" spans="1:11" x14ac:dyDescent="0.25">
      <c r="A4" s="335" t="s">
        <v>81</v>
      </c>
      <c r="B4" s="336"/>
      <c r="C4" s="336"/>
      <c r="D4" s="336"/>
      <c r="E4" s="336"/>
      <c r="F4" s="336"/>
      <c r="G4" s="336"/>
      <c r="H4" s="336"/>
      <c r="I4" s="336"/>
      <c r="J4" s="337"/>
      <c r="K4" s="337"/>
    </row>
    <row r="5" spans="1:11" ht="22.2" customHeight="1" x14ac:dyDescent="0.25">
      <c r="A5" s="338" t="s">
        <v>82</v>
      </c>
      <c r="B5" s="339"/>
      <c r="C5" s="339"/>
      <c r="D5" s="339"/>
      <c r="E5" s="339"/>
      <c r="F5" s="339"/>
      <c r="G5" s="338" t="s">
        <v>201</v>
      </c>
      <c r="H5" s="340" t="s">
        <v>202</v>
      </c>
      <c r="I5" s="341"/>
      <c r="J5" s="340" t="s">
        <v>203</v>
      </c>
      <c r="K5" s="341"/>
    </row>
    <row r="6" spans="1:11" x14ac:dyDescent="0.25">
      <c r="A6" s="339"/>
      <c r="B6" s="339"/>
      <c r="C6" s="339"/>
      <c r="D6" s="339"/>
      <c r="E6" s="339"/>
      <c r="F6" s="339"/>
      <c r="G6" s="339"/>
      <c r="H6" s="22" t="s">
        <v>204</v>
      </c>
      <c r="I6" s="22" t="s">
        <v>205</v>
      </c>
      <c r="J6" s="22" t="s">
        <v>204</v>
      </c>
      <c r="K6" s="22" t="s">
        <v>205</v>
      </c>
    </row>
    <row r="7" spans="1:11" x14ac:dyDescent="0.25">
      <c r="A7" s="344">
        <v>1</v>
      </c>
      <c r="B7" s="345"/>
      <c r="C7" s="345"/>
      <c r="D7" s="345"/>
      <c r="E7" s="345"/>
      <c r="F7" s="345"/>
      <c r="G7" s="23">
        <v>2</v>
      </c>
      <c r="H7" s="22">
        <v>3</v>
      </c>
      <c r="I7" s="22">
        <v>4</v>
      </c>
      <c r="J7" s="22">
        <v>5</v>
      </c>
      <c r="K7" s="22">
        <v>6</v>
      </c>
    </row>
    <row r="8" spans="1:11" ht="12.75" customHeight="1" x14ac:dyDescent="0.25">
      <c r="A8" s="342" t="s">
        <v>206</v>
      </c>
      <c r="B8" s="342"/>
      <c r="C8" s="342"/>
      <c r="D8" s="342"/>
      <c r="E8" s="342"/>
      <c r="F8" s="342"/>
      <c r="G8" s="8">
        <v>1</v>
      </c>
      <c r="H8" s="92">
        <f>SUM(H9:H13)</f>
        <v>310212912</v>
      </c>
      <c r="I8" s="92">
        <f>SUM(I9:I13)</f>
        <v>310212912</v>
      </c>
      <c r="J8" s="92">
        <f>SUM(J9:J13)</f>
        <v>337300260</v>
      </c>
      <c r="K8" s="92">
        <f>SUM(K9:K13)</f>
        <v>337300260</v>
      </c>
    </row>
    <row r="9" spans="1:11" ht="12.75" customHeight="1" x14ac:dyDescent="0.25">
      <c r="A9" s="308" t="s">
        <v>207</v>
      </c>
      <c r="B9" s="308"/>
      <c r="C9" s="308"/>
      <c r="D9" s="308"/>
      <c r="E9" s="308"/>
      <c r="F9" s="308"/>
      <c r="G9" s="7">
        <v>2</v>
      </c>
      <c r="H9" s="93">
        <v>0</v>
      </c>
      <c r="I9" s="93">
        <v>0</v>
      </c>
      <c r="J9" s="93">
        <v>0</v>
      </c>
      <c r="K9" s="93">
        <v>0</v>
      </c>
    </row>
    <row r="10" spans="1:11" ht="12.75" customHeight="1" x14ac:dyDescent="0.25">
      <c r="A10" s="308" t="s">
        <v>208</v>
      </c>
      <c r="B10" s="308"/>
      <c r="C10" s="308"/>
      <c r="D10" s="308"/>
      <c r="E10" s="308"/>
      <c r="F10" s="308"/>
      <c r="G10" s="7">
        <v>3</v>
      </c>
      <c r="H10" s="93">
        <v>306149801</v>
      </c>
      <c r="I10" s="93">
        <v>306149801</v>
      </c>
      <c r="J10" s="93">
        <v>330517560</v>
      </c>
      <c r="K10" s="93">
        <v>330517560</v>
      </c>
    </row>
    <row r="11" spans="1:11" ht="12.75" customHeight="1" x14ac:dyDescent="0.25">
      <c r="A11" s="308" t="s">
        <v>209</v>
      </c>
      <c r="B11" s="308"/>
      <c r="C11" s="308"/>
      <c r="D11" s="308"/>
      <c r="E11" s="308"/>
      <c r="F11" s="308"/>
      <c r="G11" s="7">
        <v>4</v>
      </c>
      <c r="H11" s="93">
        <v>0</v>
      </c>
      <c r="I11" s="93">
        <v>0</v>
      </c>
      <c r="J11" s="93">
        <v>0</v>
      </c>
      <c r="K11" s="93">
        <v>0</v>
      </c>
    </row>
    <row r="12" spans="1:11" ht="12.75" customHeight="1" x14ac:dyDescent="0.25">
      <c r="A12" s="308" t="s">
        <v>210</v>
      </c>
      <c r="B12" s="308"/>
      <c r="C12" s="308"/>
      <c r="D12" s="308"/>
      <c r="E12" s="308"/>
      <c r="F12" s="308"/>
      <c r="G12" s="7">
        <v>5</v>
      </c>
      <c r="H12" s="93">
        <v>0</v>
      </c>
      <c r="I12" s="93">
        <v>0</v>
      </c>
      <c r="J12" s="93">
        <v>0</v>
      </c>
      <c r="K12" s="93">
        <v>0</v>
      </c>
    </row>
    <row r="13" spans="1:11" ht="12.75" customHeight="1" x14ac:dyDescent="0.25">
      <c r="A13" s="308" t="s">
        <v>211</v>
      </c>
      <c r="B13" s="308"/>
      <c r="C13" s="308"/>
      <c r="D13" s="308"/>
      <c r="E13" s="308"/>
      <c r="F13" s="308"/>
      <c r="G13" s="7">
        <v>6</v>
      </c>
      <c r="H13" s="93">
        <v>4063111</v>
      </c>
      <c r="I13" s="93">
        <v>4063111</v>
      </c>
      <c r="J13" s="93">
        <v>6782700</v>
      </c>
      <c r="K13" s="93">
        <v>6782700</v>
      </c>
    </row>
    <row r="14" spans="1:11" ht="12.75" customHeight="1" x14ac:dyDescent="0.25">
      <c r="A14" s="342" t="s">
        <v>212</v>
      </c>
      <c r="B14" s="342"/>
      <c r="C14" s="342"/>
      <c r="D14" s="342"/>
      <c r="E14" s="342"/>
      <c r="F14" s="342"/>
      <c r="G14" s="8">
        <v>7</v>
      </c>
      <c r="H14" s="92">
        <f>H15+H16+H20+H24+H25+H26+H29+H36</f>
        <v>247201477</v>
      </c>
      <c r="I14" s="92">
        <f>I15+I16+I20+I24+I25+I26+I29+I36</f>
        <v>247201477</v>
      </c>
      <c r="J14" s="92">
        <f>J15+J16+J20+J24+J25+J26+J29+J36</f>
        <v>265940886</v>
      </c>
      <c r="K14" s="92">
        <f>K15+K16+K20+K24+K25+K26+K29+K36</f>
        <v>265940886</v>
      </c>
    </row>
    <row r="15" spans="1:11" ht="12.75" customHeight="1" x14ac:dyDescent="0.25">
      <c r="A15" s="308" t="s">
        <v>213</v>
      </c>
      <c r="B15" s="308"/>
      <c r="C15" s="308"/>
      <c r="D15" s="308"/>
      <c r="E15" s="308"/>
      <c r="F15" s="308"/>
      <c r="G15" s="7">
        <v>8</v>
      </c>
      <c r="H15" s="93">
        <v>-5839487</v>
      </c>
      <c r="I15" s="93">
        <v>-5839487</v>
      </c>
      <c r="J15" s="93">
        <v>-16620298</v>
      </c>
      <c r="K15" s="93">
        <v>-16620298</v>
      </c>
    </row>
    <row r="16" spans="1:11" ht="12.75" customHeight="1" x14ac:dyDescent="0.25">
      <c r="A16" s="309" t="s">
        <v>214</v>
      </c>
      <c r="B16" s="309"/>
      <c r="C16" s="309"/>
      <c r="D16" s="309"/>
      <c r="E16" s="309"/>
      <c r="F16" s="309"/>
      <c r="G16" s="8">
        <v>9</v>
      </c>
      <c r="H16" s="92">
        <f>SUM(H17:H19)</f>
        <v>180971862</v>
      </c>
      <c r="I16" s="92">
        <f>SUM(I17:I19)</f>
        <v>180971862</v>
      </c>
      <c r="J16" s="92">
        <f>SUM(J17:J19)</f>
        <v>185689227</v>
      </c>
      <c r="K16" s="92">
        <f>SUM(K17:K19)</f>
        <v>185689227</v>
      </c>
    </row>
    <row r="17" spans="1:11" ht="12.75" customHeight="1" x14ac:dyDescent="0.25">
      <c r="A17" s="343" t="s">
        <v>215</v>
      </c>
      <c r="B17" s="343"/>
      <c r="C17" s="343"/>
      <c r="D17" s="343"/>
      <c r="E17" s="343"/>
      <c r="F17" s="343"/>
      <c r="G17" s="7">
        <v>10</v>
      </c>
      <c r="H17" s="93">
        <v>138941535</v>
      </c>
      <c r="I17" s="93">
        <v>138941535</v>
      </c>
      <c r="J17" s="93">
        <v>132319641</v>
      </c>
      <c r="K17" s="93">
        <v>132319641</v>
      </c>
    </row>
    <row r="18" spans="1:11" ht="12.75" customHeight="1" x14ac:dyDescent="0.25">
      <c r="A18" s="343" t="s">
        <v>216</v>
      </c>
      <c r="B18" s="343"/>
      <c r="C18" s="343"/>
      <c r="D18" s="343"/>
      <c r="E18" s="343"/>
      <c r="F18" s="343"/>
      <c r="G18" s="7">
        <v>11</v>
      </c>
      <c r="H18" s="93">
        <v>12088228</v>
      </c>
      <c r="I18" s="93">
        <v>12088228</v>
      </c>
      <c r="J18" s="93">
        <v>11249062</v>
      </c>
      <c r="K18" s="93">
        <v>11249062</v>
      </c>
    </row>
    <row r="19" spans="1:11" ht="12.75" customHeight="1" x14ac:dyDescent="0.25">
      <c r="A19" s="343" t="s">
        <v>217</v>
      </c>
      <c r="B19" s="343"/>
      <c r="C19" s="343"/>
      <c r="D19" s="343"/>
      <c r="E19" s="343"/>
      <c r="F19" s="343"/>
      <c r="G19" s="7">
        <v>12</v>
      </c>
      <c r="H19" s="93">
        <v>29942099</v>
      </c>
      <c r="I19" s="93">
        <v>29942099</v>
      </c>
      <c r="J19" s="93">
        <v>42120524</v>
      </c>
      <c r="K19" s="93">
        <v>42120524</v>
      </c>
    </row>
    <row r="20" spans="1:11" ht="12.75" customHeight="1" x14ac:dyDescent="0.25">
      <c r="A20" s="309" t="s">
        <v>218</v>
      </c>
      <c r="B20" s="309"/>
      <c r="C20" s="309"/>
      <c r="D20" s="309"/>
      <c r="E20" s="309"/>
      <c r="F20" s="309"/>
      <c r="G20" s="8">
        <v>13</v>
      </c>
      <c r="H20" s="92">
        <f>SUM(H21:H23)</f>
        <v>50986385</v>
      </c>
      <c r="I20" s="92">
        <f>SUM(I21:I23)</f>
        <v>50986385</v>
      </c>
      <c r="J20" s="92">
        <f>SUM(J21:J23)</f>
        <v>65971407</v>
      </c>
      <c r="K20" s="92">
        <f>SUM(K21:K23)</f>
        <v>65971407</v>
      </c>
    </row>
    <row r="21" spans="1:11" ht="12.75" customHeight="1" x14ac:dyDescent="0.25">
      <c r="A21" s="343" t="s">
        <v>219</v>
      </c>
      <c r="B21" s="343"/>
      <c r="C21" s="343"/>
      <c r="D21" s="343"/>
      <c r="E21" s="343"/>
      <c r="F21" s="343"/>
      <c r="G21" s="7">
        <v>14</v>
      </c>
      <c r="H21" s="93">
        <v>32430390</v>
      </c>
      <c r="I21" s="93">
        <v>32430390</v>
      </c>
      <c r="J21" s="93">
        <v>40807677</v>
      </c>
      <c r="K21" s="93">
        <v>40807677</v>
      </c>
    </row>
    <row r="22" spans="1:11" ht="12.75" customHeight="1" x14ac:dyDescent="0.25">
      <c r="A22" s="343" t="s">
        <v>220</v>
      </c>
      <c r="B22" s="343"/>
      <c r="C22" s="343"/>
      <c r="D22" s="343"/>
      <c r="E22" s="343"/>
      <c r="F22" s="343"/>
      <c r="G22" s="7">
        <v>15</v>
      </c>
      <c r="H22" s="93">
        <v>12404058</v>
      </c>
      <c r="I22" s="93">
        <v>12404058</v>
      </c>
      <c r="J22" s="93">
        <v>16895927</v>
      </c>
      <c r="K22" s="93">
        <v>16895927</v>
      </c>
    </row>
    <row r="23" spans="1:11" ht="12.75" customHeight="1" x14ac:dyDescent="0.25">
      <c r="A23" s="343" t="s">
        <v>221</v>
      </c>
      <c r="B23" s="343"/>
      <c r="C23" s="343"/>
      <c r="D23" s="343"/>
      <c r="E23" s="343"/>
      <c r="F23" s="343"/>
      <c r="G23" s="7">
        <v>16</v>
      </c>
      <c r="H23" s="93">
        <v>6151937</v>
      </c>
      <c r="I23" s="93">
        <v>6151937</v>
      </c>
      <c r="J23" s="93">
        <v>8267803</v>
      </c>
      <c r="K23" s="93">
        <v>8267803</v>
      </c>
    </row>
    <row r="24" spans="1:11" ht="12.75" customHeight="1" x14ac:dyDescent="0.25">
      <c r="A24" s="308" t="s">
        <v>222</v>
      </c>
      <c r="B24" s="308"/>
      <c r="C24" s="308"/>
      <c r="D24" s="308"/>
      <c r="E24" s="308"/>
      <c r="F24" s="308"/>
      <c r="G24" s="7">
        <v>17</v>
      </c>
      <c r="H24" s="93">
        <v>6537851</v>
      </c>
      <c r="I24" s="93">
        <v>6537851</v>
      </c>
      <c r="J24" s="93">
        <v>7698392</v>
      </c>
      <c r="K24" s="93">
        <v>7698392</v>
      </c>
    </row>
    <row r="25" spans="1:11" ht="12.75" customHeight="1" x14ac:dyDescent="0.25">
      <c r="A25" s="308" t="s">
        <v>223</v>
      </c>
      <c r="B25" s="308"/>
      <c r="C25" s="308"/>
      <c r="D25" s="308"/>
      <c r="E25" s="308"/>
      <c r="F25" s="308"/>
      <c r="G25" s="7">
        <v>18</v>
      </c>
      <c r="H25" s="93">
        <v>14433440</v>
      </c>
      <c r="I25" s="93">
        <v>14433440</v>
      </c>
      <c r="J25" s="93">
        <v>20568396</v>
      </c>
      <c r="K25" s="93">
        <v>20568396</v>
      </c>
    </row>
    <row r="26" spans="1:11" ht="12.75" customHeight="1" x14ac:dyDescent="0.25">
      <c r="A26" s="309" t="s">
        <v>224</v>
      </c>
      <c r="B26" s="309"/>
      <c r="C26" s="309"/>
      <c r="D26" s="309"/>
      <c r="E26" s="309"/>
      <c r="F26" s="309"/>
      <c r="G26" s="8">
        <v>19</v>
      </c>
      <c r="H26" s="92">
        <f>H27+H28</f>
        <v>3950</v>
      </c>
      <c r="I26" s="92">
        <f>I27+I28</f>
        <v>3950</v>
      </c>
      <c r="J26" s="92">
        <f>J27+J28</f>
        <v>-39405</v>
      </c>
      <c r="K26" s="92">
        <f>K27+K28</f>
        <v>-39405</v>
      </c>
    </row>
    <row r="27" spans="1:11" ht="12.75" customHeight="1" x14ac:dyDescent="0.25">
      <c r="A27" s="343" t="s">
        <v>225</v>
      </c>
      <c r="B27" s="343"/>
      <c r="C27" s="343"/>
      <c r="D27" s="343"/>
      <c r="E27" s="343"/>
      <c r="F27" s="343"/>
      <c r="G27" s="7">
        <v>20</v>
      </c>
      <c r="H27" s="93">
        <v>516</v>
      </c>
      <c r="I27" s="93">
        <v>516</v>
      </c>
      <c r="J27" s="93">
        <v>24095</v>
      </c>
      <c r="K27" s="93">
        <v>24095</v>
      </c>
    </row>
    <row r="28" spans="1:11" ht="12.75" customHeight="1" x14ac:dyDescent="0.25">
      <c r="A28" s="343" t="s">
        <v>226</v>
      </c>
      <c r="B28" s="343"/>
      <c r="C28" s="343"/>
      <c r="D28" s="343"/>
      <c r="E28" s="343"/>
      <c r="F28" s="343"/>
      <c r="G28" s="7">
        <v>21</v>
      </c>
      <c r="H28" s="93">
        <v>3434</v>
      </c>
      <c r="I28" s="93">
        <v>3434</v>
      </c>
      <c r="J28" s="93">
        <v>-63500</v>
      </c>
      <c r="K28" s="93">
        <v>-63500</v>
      </c>
    </row>
    <row r="29" spans="1:11" ht="12.75" customHeight="1" x14ac:dyDescent="0.25">
      <c r="A29" s="309" t="s">
        <v>227</v>
      </c>
      <c r="B29" s="309"/>
      <c r="C29" s="309"/>
      <c r="D29" s="309"/>
      <c r="E29" s="309"/>
      <c r="F29" s="309"/>
      <c r="G29" s="8">
        <v>22</v>
      </c>
      <c r="H29" s="92">
        <f>SUM(H30:H35)</f>
        <v>-589041</v>
      </c>
      <c r="I29" s="92">
        <f>SUM(I30:I35)</f>
        <v>-589041</v>
      </c>
      <c r="J29" s="92">
        <f>SUM(J30:J35)</f>
        <v>666422</v>
      </c>
      <c r="K29" s="92">
        <f>SUM(K30:K35)</f>
        <v>666422</v>
      </c>
    </row>
    <row r="30" spans="1:11" ht="12.75" customHeight="1" x14ac:dyDescent="0.25">
      <c r="A30" s="343" t="s">
        <v>228</v>
      </c>
      <c r="B30" s="343"/>
      <c r="C30" s="343"/>
      <c r="D30" s="343"/>
      <c r="E30" s="343"/>
      <c r="F30" s="343"/>
      <c r="G30" s="7">
        <v>23</v>
      </c>
      <c r="H30" s="93">
        <v>-245063</v>
      </c>
      <c r="I30" s="93">
        <v>-245063</v>
      </c>
      <c r="J30" s="93">
        <v>-14729</v>
      </c>
      <c r="K30" s="93">
        <v>-14729</v>
      </c>
    </row>
    <row r="31" spans="1:11" ht="12.75" customHeight="1" x14ac:dyDescent="0.25">
      <c r="A31" s="343" t="s">
        <v>229</v>
      </c>
      <c r="B31" s="343"/>
      <c r="C31" s="343"/>
      <c r="D31" s="343"/>
      <c r="E31" s="343"/>
      <c r="F31" s="343"/>
      <c r="G31" s="7">
        <v>24</v>
      </c>
      <c r="H31" s="93">
        <v>0</v>
      </c>
      <c r="I31" s="93">
        <v>0</v>
      </c>
      <c r="J31" s="93">
        <v>0</v>
      </c>
      <c r="K31" s="93">
        <v>0</v>
      </c>
    </row>
    <row r="32" spans="1:11" ht="12.75" customHeight="1" x14ac:dyDescent="0.25">
      <c r="A32" s="343" t="s">
        <v>230</v>
      </c>
      <c r="B32" s="343"/>
      <c r="C32" s="343"/>
      <c r="D32" s="343"/>
      <c r="E32" s="343"/>
      <c r="F32" s="343"/>
      <c r="G32" s="7">
        <v>25</v>
      </c>
      <c r="H32" s="93">
        <v>1617</v>
      </c>
      <c r="I32" s="93">
        <v>1617</v>
      </c>
      <c r="J32" s="93">
        <v>1635</v>
      </c>
      <c r="K32" s="93">
        <v>1635</v>
      </c>
    </row>
    <row r="33" spans="1:11" ht="12.75" customHeight="1" x14ac:dyDescent="0.25">
      <c r="A33" s="343" t="s">
        <v>231</v>
      </c>
      <c r="B33" s="343"/>
      <c r="C33" s="343"/>
      <c r="D33" s="343"/>
      <c r="E33" s="343"/>
      <c r="F33" s="343"/>
      <c r="G33" s="7">
        <v>26</v>
      </c>
      <c r="H33" s="93">
        <v>0</v>
      </c>
      <c r="I33" s="93">
        <v>0</v>
      </c>
      <c r="J33" s="93">
        <v>0</v>
      </c>
      <c r="K33" s="93">
        <v>0</v>
      </c>
    </row>
    <row r="34" spans="1:11" ht="12.75" customHeight="1" x14ac:dyDescent="0.25">
      <c r="A34" s="343" t="s">
        <v>232</v>
      </c>
      <c r="B34" s="343"/>
      <c r="C34" s="343"/>
      <c r="D34" s="343"/>
      <c r="E34" s="343"/>
      <c r="F34" s="343"/>
      <c r="G34" s="7">
        <v>27</v>
      </c>
      <c r="H34" s="93">
        <v>-252671</v>
      </c>
      <c r="I34" s="93">
        <v>-252671</v>
      </c>
      <c r="J34" s="93">
        <v>4774</v>
      </c>
      <c r="K34" s="93">
        <v>4774</v>
      </c>
    </row>
    <row r="35" spans="1:11" ht="12.75" customHeight="1" x14ac:dyDescent="0.25">
      <c r="A35" s="343" t="s">
        <v>233</v>
      </c>
      <c r="B35" s="343"/>
      <c r="C35" s="343"/>
      <c r="D35" s="343"/>
      <c r="E35" s="343"/>
      <c r="F35" s="343"/>
      <c r="G35" s="7">
        <v>28</v>
      </c>
      <c r="H35" s="93">
        <v>-92924</v>
      </c>
      <c r="I35" s="93">
        <v>-92924</v>
      </c>
      <c r="J35" s="93">
        <v>674742</v>
      </c>
      <c r="K35" s="93">
        <v>674742</v>
      </c>
    </row>
    <row r="36" spans="1:11" ht="12.75" customHeight="1" x14ac:dyDescent="0.25">
      <c r="A36" s="308" t="s">
        <v>234</v>
      </c>
      <c r="B36" s="308"/>
      <c r="C36" s="308"/>
      <c r="D36" s="308"/>
      <c r="E36" s="308"/>
      <c r="F36" s="308"/>
      <c r="G36" s="7">
        <v>29</v>
      </c>
      <c r="H36" s="93">
        <v>696517</v>
      </c>
      <c r="I36" s="93">
        <v>696517</v>
      </c>
      <c r="J36" s="93">
        <v>2006745</v>
      </c>
      <c r="K36" s="93">
        <v>2006745</v>
      </c>
    </row>
    <row r="37" spans="1:11" ht="12.75" customHeight="1" x14ac:dyDescent="0.25">
      <c r="A37" s="342" t="s">
        <v>235</v>
      </c>
      <c r="B37" s="342"/>
      <c r="C37" s="342"/>
      <c r="D37" s="342"/>
      <c r="E37" s="342"/>
      <c r="F37" s="342"/>
      <c r="G37" s="8">
        <v>30</v>
      </c>
      <c r="H37" s="92">
        <f>SUM(H38:H47)</f>
        <v>1315341</v>
      </c>
      <c r="I37" s="92">
        <f>SUM(I38:I47)</f>
        <v>1315341</v>
      </c>
      <c r="J37" s="92">
        <f>SUM(J38:J47)</f>
        <v>1754662</v>
      </c>
      <c r="K37" s="92">
        <f>SUM(K38:K47)</f>
        <v>1754662</v>
      </c>
    </row>
    <row r="38" spans="1:11" ht="12.75" customHeight="1" x14ac:dyDescent="0.25">
      <c r="A38" s="308" t="s">
        <v>236</v>
      </c>
      <c r="B38" s="308"/>
      <c r="C38" s="308"/>
      <c r="D38" s="308"/>
      <c r="E38" s="308"/>
      <c r="F38" s="308"/>
      <c r="G38" s="7">
        <v>31</v>
      </c>
      <c r="H38" s="93">
        <v>0</v>
      </c>
      <c r="I38" s="93">
        <v>0</v>
      </c>
      <c r="J38" s="93">
        <v>0</v>
      </c>
      <c r="K38" s="93">
        <v>0</v>
      </c>
    </row>
    <row r="39" spans="1:11" ht="25.2" customHeight="1" x14ac:dyDescent="0.25">
      <c r="A39" s="308" t="s">
        <v>237</v>
      </c>
      <c r="B39" s="308"/>
      <c r="C39" s="308"/>
      <c r="D39" s="308"/>
      <c r="E39" s="308"/>
      <c r="F39" s="308"/>
      <c r="G39" s="7">
        <v>32</v>
      </c>
      <c r="H39" s="93">
        <v>0</v>
      </c>
      <c r="I39" s="93">
        <v>0</v>
      </c>
      <c r="J39" s="93">
        <v>0</v>
      </c>
      <c r="K39" s="93">
        <v>0</v>
      </c>
    </row>
    <row r="40" spans="1:11" ht="25.2" customHeight="1" x14ac:dyDescent="0.25">
      <c r="A40" s="308" t="s">
        <v>238</v>
      </c>
      <c r="B40" s="308"/>
      <c r="C40" s="308"/>
      <c r="D40" s="308"/>
      <c r="E40" s="308"/>
      <c r="F40" s="308"/>
      <c r="G40" s="7">
        <v>33</v>
      </c>
      <c r="H40" s="93">
        <v>0</v>
      </c>
      <c r="I40" s="93">
        <v>0</v>
      </c>
      <c r="J40" s="93">
        <v>0</v>
      </c>
      <c r="K40" s="93">
        <v>0</v>
      </c>
    </row>
    <row r="41" spans="1:11" ht="25.2" customHeight="1" x14ac:dyDescent="0.25">
      <c r="A41" s="308" t="s">
        <v>239</v>
      </c>
      <c r="B41" s="308"/>
      <c r="C41" s="308"/>
      <c r="D41" s="308"/>
      <c r="E41" s="308"/>
      <c r="F41" s="308"/>
      <c r="G41" s="7">
        <v>34</v>
      </c>
      <c r="H41" s="93">
        <v>0</v>
      </c>
      <c r="I41" s="93">
        <v>0</v>
      </c>
      <c r="J41" s="93">
        <v>0</v>
      </c>
      <c r="K41" s="93">
        <v>0</v>
      </c>
    </row>
    <row r="42" spans="1:11" ht="25.2" customHeight="1" x14ac:dyDescent="0.25">
      <c r="A42" s="308" t="s">
        <v>240</v>
      </c>
      <c r="B42" s="308"/>
      <c r="C42" s="308"/>
      <c r="D42" s="308"/>
      <c r="E42" s="308"/>
      <c r="F42" s="308"/>
      <c r="G42" s="7">
        <v>35</v>
      </c>
      <c r="H42" s="93">
        <v>0</v>
      </c>
      <c r="I42" s="93">
        <v>0</v>
      </c>
      <c r="J42" s="93">
        <v>0</v>
      </c>
      <c r="K42" s="93">
        <v>0</v>
      </c>
    </row>
    <row r="43" spans="1:11" ht="12.75" customHeight="1" x14ac:dyDescent="0.25">
      <c r="A43" s="308" t="s">
        <v>241</v>
      </c>
      <c r="B43" s="308"/>
      <c r="C43" s="308"/>
      <c r="D43" s="308"/>
      <c r="E43" s="308"/>
      <c r="F43" s="308"/>
      <c r="G43" s="7">
        <v>36</v>
      </c>
      <c r="H43" s="93">
        <v>0</v>
      </c>
      <c r="I43" s="93">
        <v>0</v>
      </c>
      <c r="J43" s="93">
        <v>0</v>
      </c>
      <c r="K43" s="93">
        <v>0</v>
      </c>
    </row>
    <row r="44" spans="1:11" ht="12.75" customHeight="1" x14ac:dyDescent="0.25">
      <c r="A44" s="308" t="s">
        <v>242</v>
      </c>
      <c r="B44" s="308"/>
      <c r="C44" s="308"/>
      <c r="D44" s="308"/>
      <c r="E44" s="308"/>
      <c r="F44" s="308"/>
      <c r="G44" s="7">
        <v>37</v>
      </c>
      <c r="H44" s="93">
        <v>789814</v>
      </c>
      <c r="I44" s="93">
        <v>789814</v>
      </c>
      <c r="J44" s="93">
        <v>1037716</v>
      </c>
      <c r="K44" s="93">
        <v>1037716</v>
      </c>
    </row>
    <row r="45" spans="1:11" ht="12.75" customHeight="1" x14ac:dyDescent="0.25">
      <c r="A45" s="308" t="s">
        <v>243</v>
      </c>
      <c r="B45" s="308"/>
      <c r="C45" s="308"/>
      <c r="D45" s="308"/>
      <c r="E45" s="308"/>
      <c r="F45" s="308"/>
      <c r="G45" s="7">
        <v>38</v>
      </c>
      <c r="H45" s="93">
        <v>376690</v>
      </c>
      <c r="I45" s="93">
        <v>376690</v>
      </c>
      <c r="J45" s="93">
        <v>680829</v>
      </c>
      <c r="K45" s="93">
        <v>680829</v>
      </c>
    </row>
    <row r="46" spans="1:11" ht="12.75" customHeight="1" x14ac:dyDescent="0.25">
      <c r="A46" s="308" t="s">
        <v>244</v>
      </c>
      <c r="B46" s="308"/>
      <c r="C46" s="308"/>
      <c r="D46" s="308"/>
      <c r="E46" s="308"/>
      <c r="F46" s="308"/>
      <c r="G46" s="7">
        <v>39</v>
      </c>
      <c r="H46" s="93">
        <v>118022</v>
      </c>
      <c r="I46" s="93">
        <v>118022</v>
      </c>
      <c r="J46" s="93">
        <v>0</v>
      </c>
      <c r="K46" s="93">
        <v>0</v>
      </c>
    </row>
    <row r="47" spans="1:11" ht="12.75" customHeight="1" x14ac:dyDescent="0.25">
      <c r="A47" s="308" t="s">
        <v>245</v>
      </c>
      <c r="B47" s="308"/>
      <c r="C47" s="308"/>
      <c r="D47" s="308"/>
      <c r="E47" s="308"/>
      <c r="F47" s="308"/>
      <c r="G47" s="7">
        <v>40</v>
      </c>
      <c r="H47" s="93">
        <v>30815</v>
      </c>
      <c r="I47" s="93">
        <v>30815</v>
      </c>
      <c r="J47" s="93">
        <v>36117</v>
      </c>
      <c r="K47" s="93">
        <v>36117</v>
      </c>
    </row>
    <row r="48" spans="1:11" ht="12.75" customHeight="1" x14ac:dyDescent="0.25">
      <c r="A48" s="342" t="s">
        <v>246</v>
      </c>
      <c r="B48" s="342"/>
      <c r="C48" s="342"/>
      <c r="D48" s="342"/>
      <c r="E48" s="342"/>
      <c r="F48" s="342"/>
      <c r="G48" s="8">
        <v>41</v>
      </c>
      <c r="H48" s="92">
        <f>SUM(H49:H55)</f>
        <v>533628</v>
      </c>
      <c r="I48" s="92">
        <f>SUM(I49:I55)</f>
        <v>533628</v>
      </c>
      <c r="J48" s="92">
        <f>SUM(J49:J55)</f>
        <v>543856</v>
      </c>
      <c r="K48" s="92">
        <f>SUM(K49:K55)</f>
        <v>543856</v>
      </c>
    </row>
    <row r="49" spans="1:11" ht="25.2" customHeight="1" x14ac:dyDescent="0.25">
      <c r="A49" s="308" t="s">
        <v>247</v>
      </c>
      <c r="B49" s="308"/>
      <c r="C49" s="308"/>
      <c r="D49" s="308"/>
      <c r="E49" s="308"/>
      <c r="F49" s="308"/>
      <c r="G49" s="7">
        <v>42</v>
      </c>
      <c r="H49" s="93">
        <v>0</v>
      </c>
      <c r="I49" s="93">
        <v>0</v>
      </c>
      <c r="J49" s="93">
        <v>0</v>
      </c>
      <c r="K49" s="93">
        <v>0</v>
      </c>
    </row>
    <row r="50" spans="1:11" ht="12.75" customHeight="1" x14ac:dyDescent="0.25">
      <c r="A50" s="346" t="s">
        <v>248</v>
      </c>
      <c r="B50" s="346"/>
      <c r="C50" s="346"/>
      <c r="D50" s="346"/>
      <c r="E50" s="346"/>
      <c r="F50" s="346"/>
      <c r="G50" s="7">
        <v>43</v>
      </c>
      <c r="H50" s="93">
        <v>0</v>
      </c>
      <c r="I50" s="93">
        <v>0</v>
      </c>
      <c r="J50" s="93">
        <v>0</v>
      </c>
      <c r="K50" s="93">
        <v>0</v>
      </c>
    </row>
    <row r="51" spans="1:11" ht="12.75" customHeight="1" x14ac:dyDescent="0.25">
      <c r="A51" s="346" t="s">
        <v>249</v>
      </c>
      <c r="B51" s="346"/>
      <c r="C51" s="346"/>
      <c r="D51" s="346"/>
      <c r="E51" s="346"/>
      <c r="F51" s="346"/>
      <c r="G51" s="7">
        <v>44</v>
      </c>
      <c r="H51" s="93">
        <v>533628</v>
      </c>
      <c r="I51" s="93">
        <v>533628</v>
      </c>
      <c r="J51" s="93">
        <v>490096</v>
      </c>
      <c r="K51" s="93">
        <v>490096</v>
      </c>
    </row>
    <row r="52" spans="1:11" ht="12.75" customHeight="1" x14ac:dyDescent="0.25">
      <c r="A52" s="346" t="s">
        <v>250</v>
      </c>
      <c r="B52" s="346"/>
      <c r="C52" s="346"/>
      <c r="D52" s="346"/>
      <c r="E52" s="346"/>
      <c r="F52" s="346"/>
      <c r="G52" s="7">
        <v>45</v>
      </c>
      <c r="H52" s="93">
        <v>0</v>
      </c>
      <c r="I52" s="93">
        <v>0</v>
      </c>
      <c r="J52" s="93">
        <v>0</v>
      </c>
      <c r="K52" s="93">
        <v>0</v>
      </c>
    </row>
    <row r="53" spans="1:11" ht="12.75" customHeight="1" x14ac:dyDescent="0.25">
      <c r="A53" s="346" t="s">
        <v>251</v>
      </c>
      <c r="B53" s="346"/>
      <c r="C53" s="346"/>
      <c r="D53" s="346"/>
      <c r="E53" s="346"/>
      <c r="F53" s="346"/>
      <c r="G53" s="7">
        <v>46</v>
      </c>
      <c r="H53" s="93">
        <v>0</v>
      </c>
      <c r="I53" s="93">
        <v>0</v>
      </c>
      <c r="J53" s="93">
        <v>0</v>
      </c>
      <c r="K53" s="93">
        <v>0</v>
      </c>
    </row>
    <row r="54" spans="1:11" ht="12.75" customHeight="1" x14ac:dyDescent="0.25">
      <c r="A54" s="346" t="s">
        <v>252</v>
      </c>
      <c r="B54" s="346"/>
      <c r="C54" s="346"/>
      <c r="D54" s="346"/>
      <c r="E54" s="346"/>
      <c r="F54" s="346"/>
      <c r="G54" s="7">
        <v>47</v>
      </c>
      <c r="H54" s="93">
        <v>0</v>
      </c>
      <c r="I54" s="93">
        <v>0</v>
      </c>
      <c r="J54" s="93">
        <v>0</v>
      </c>
      <c r="K54" s="93">
        <v>0</v>
      </c>
    </row>
    <row r="55" spans="1:11" ht="12.75" customHeight="1" x14ac:dyDescent="0.25">
      <c r="A55" s="346" t="s">
        <v>253</v>
      </c>
      <c r="B55" s="346"/>
      <c r="C55" s="346"/>
      <c r="D55" s="346"/>
      <c r="E55" s="346"/>
      <c r="F55" s="346"/>
      <c r="G55" s="7">
        <v>48</v>
      </c>
      <c r="H55" s="93">
        <v>0</v>
      </c>
      <c r="I55" s="93">
        <v>0</v>
      </c>
      <c r="J55" s="93">
        <v>53760</v>
      </c>
      <c r="K55" s="93">
        <v>53760</v>
      </c>
    </row>
    <row r="56" spans="1:11" ht="22.2" customHeight="1" x14ac:dyDescent="0.25">
      <c r="A56" s="348" t="s">
        <v>254</v>
      </c>
      <c r="B56" s="348"/>
      <c r="C56" s="348"/>
      <c r="D56" s="348"/>
      <c r="E56" s="348"/>
      <c r="F56" s="348"/>
      <c r="G56" s="7">
        <v>49</v>
      </c>
      <c r="H56" s="93">
        <v>11270000</v>
      </c>
      <c r="I56" s="93">
        <v>11270000</v>
      </c>
      <c r="J56" s="93">
        <v>11103034</v>
      </c>
      <c r="K56" s="93">
        <v>11103034</v>
      </c>
    </row>
    <row r="57" spans="1:11" ht="12.75" customHeight="1" x14ac:dyDescent="0.25">
      <c r="A57" s="348" t="s">
        <v>255</v>
      </c>
      <c r="B57" s="348"/>
      <c r="C57" s="348"/>
      <c r="D57" s="348"/>
      <c r="E57" s="348"/>
      <c r="F57" s="348"/>
      <c r="G57" s="7">
        <v>50</v>
      </c>
      <c r="H57" s="93">
        <v>201146</v>
      </c>
      <c r="I57" s="93">
        <v>201146</v>
      </c>
      <c r="J57" s="93">
        <v>243285</v>
      </c>
      <c r="K57" s="93">
        <v>243285</v>
      </c>
    </row>
    <row r="58" spans="1:11" ht="24.6" customHeight="1" x14ac:dyDescent="0.25">
      <c r="A58" s="348" t="s">
        <v>256</v>
      </c>
      <c r="B58" s="348"/>
      <c r="C58" s="348"/>
      <c r="D58" s="348"/>
      <c r="E58" s="348"/>
      <c r="F58" s="348"/>
      <c r="G58" s="7">
        <v>51</v>
      </c>
      <c r="H58" s="93">
        <v>0</v>
      </c>
      <c r="I58" s="93">
        <v>0</v>
      </c>
      <c r="J58" s="93">
        <v>0</v>
      </c>
      <c r="K58" s="93">
        <v>0</v>
      </c>
    </row>
    <row r="59" spans="1:11" ht="12.75" customHeight="1" x14ac:dyDescent="0.25">
      <c r="A59" s="348" t="s">
        <v>257</v>
      </c>
      <c r="B59" s="348"/>
      <c r="C59" s="348"/>
      <c r="D59" s="348"/>
      <c r="E59" s="348"/>
      <c r="F59" s="348"/>
      <c r="G59" s="7">
        <v>52</v>
      </c>
      <c r="H59" s="93">
        <v>9488</v>
      </c>
      <c r="I59" s="93">
        <v>9488</v>
      </c>
      <c r="J59" s="93">
        <v>99</v>
      </c>
      <c r="K59" s="93">
        <v>99</v>
      </c>
    </row>
    <row r="60" spans="1:11" ht="12.75" customHeight="1" x14ac:dyDescent="0.25">
      <c r="A60" s="342" t="s">
        <v>258</v>
      </c>
      <c r="B60" s="342"/>
      <c r="C60" s="342"/>
      <c r="D60" s="342"/>
      <c r="E60" s="342"/>
      <c r="F60" s="342"/>
      <c r="G60" s="8">
        <v>53</v>
      </c>
      <c r="H60" s="92">
        <f>H8+H37+H56+H57</f>
        <v>322999399</v>
      </c>
      <c r="I60" s="92">
        <f t="shared" ref="I60:K60" si="0">I8+I37+I56+I57</f>
        <v>322999399</v>
      </c>
      <c r="J60" s="92">
        <f t="shared" si="0"/>
        <v>350401241</v>
      </c>
      <c r="K60" s="92">
        <f t="shared" si="0"/>
        <v>350401241</v>
      </c>
    </row>
    <row r="61" spans="1:11" ht="12.75" customHeight="1" x14ac:dyDescent="0.25">
      <c r="A61" s="342" t="s">
        <v>259</v>
      </c>
      <c r="B61" s="342"/>
      <c r="C61" s="342"/>
      <c r="D61" s="342"/>
      <c r="E61" s="342"/>
      <c r="F61" s="342"/>
      <c r="G61" s="8">
        <v>54</v>
      </c>
      <c r="H61" s="92">
        <f>H14+H48+H58+H59</f>
        <v>247744593</v>
      </c>
      <c r="I61" s="92">
        <f t="shared" ref="I61:K61" si="1">I14+I48+I58+I59</f>
        <v>247744593</v>
      </c>
      <c r="J61" s="92">
        <f t="shared" si="1"/>
        <v>266484841</v>
      </c>
      <c r="K61" s="92">
        <f t="shared" si="1"/>
        <v>266484841</v>
      </c>
    </row>
    <row r="62" spans="1:11" ht="12.75" customHeight="1" x14ac:dyDescent="0.25">
      <c r="A62" s="342" t="s">
        <v>260</v>
      </c>
      <c r="B62" s="342"/>
      <c r="C62" s="342"/>
      <c r="D62" s="342"/>
      <c r="E62" s="342"/>
      <c r="F62" s="342"/>
      <c r="G62" s="8">
        <v>55</v>
      </c>
      <c r="H62" s="92">
        <f>H60-H61</f>
        <v>75254806</v>
      </c>
      <c r="I62" s="92">
        <f t="shared" ref="I62:K62" si="2">I60-I61</f>
        <v>75254806</v>
      </c>
      <c r="J62" s="92">
        <f t="shared" si="2"/>
        <v>83916400</v>
      </c>
      <c r="K62" s="92">
        <f t="shared" si="2"/>
        <v>83916400</v>
      </c>
    </row>
    <row r="63" spans="1:11" ht="12.75" customHeight="1" x14ac:dyDescent="0.25">
      <c r="A63" s="347" t="s">
        <v>261</v>
      </c>
      <c r="B63" s="347"/>
      <c r="C63" s="347"/>
      <c r="D63" s="347"/>
      <c r="E63" s="347"/>
      <c r="F63" s="347"/>
      <c r="G63" s="8">
        <v>56</v>
      </c>
      <c r="H63" s="92">
        <f>+IF((H60-H61)&gt;0,(H60-H61),0)</f>
        <v>75254806</v>
      </c>
      <c r="I63" s="92">
        <f t="shared" ref="I63:K63" si="3">+IF((I60-I61)&gt;0,(I60-I61),0)</f>
        <v>75254806</v>
      </c>
      <c r="J63" s="92">
        <f t="shared" si="3"/>
        <v>83916400</v>
      </c>
      <c r="K63" s="92">
        <f t="shared" si="3"/>
        <v>83916400</v>
      </c>
    </row>
    <row r="64" spans="1:11" ht="12.75" customHeight="1" x14ac:dyDescent="0.25">
      <c r="A64" s="347" t="s">
        <v>262</v>
      </c>
      <c r="B64" s="347"/>
      <c r="C64" s="347"/>
      <c r="D64" s="347"/>
      <c r="E64" s="347"/>
      <c r="F64" s="347"/>
      <c r="G64" s="8">
        <v>57</v>
      </c>
      <c r="H64" s="92">
        <f>+IF((H60-H61)&lt;0,(H60-H61),0)</f>
        <v>0</v>
      </c>
      <c r="I64" s="92">
        <f t="shared" ref="I64:K64" si="4">+IF((I60-I61)&lt;0,(I60-I61),0)</f>
        <v>0</v>
      </c>
      <c r="J64" s="92">
        <f t="shared" si="4"/>
        <v>0</v>
      </c>
      <c r="K64" s="92">
        <f t="shared" si="4"/>
        <v>0</v>
      </c>
    </row>
    <row r="65" spans="1:11" ht="12.75" customHeight="1" x14ac:dyDescent="0.25">
      <c r="A65" s="348" t="s">
        <v>263</v>
      </c>
      <c r="B65" s="348"/>
      <c r="C65" s="348"/>
      <c r="D65" s="348"/>
      <c r="E65" s="348"/>
      <c r="F65" s="348"/>
      <c r="G65" s="7">
        <v>58</v>
      </c>
      <c r="H65" s="93">
        <v>10172344</v>
      </c>
      <c r="I65" s="93">
        <v>10172344</v>
      </c>
      <c r="J65" s="93">
        <v>11248742</v>
      </c>
      <c r="K65" s="93">
        <v>11248742</v>
      </c>
    </row>
    <row r="66" spans="1:11" ht="12.75" customHeight="1" x14ac:dyDescent="0.25">
      <c r="A66" s="342" t="s">
        <v>264</v>
      </c>
      <c r="B66" s="342"/>
      <c r="C66" s="342"/>
      <c r="D66" s="342"/>
      <c r="E66" s="342"/>
      <c r="F66" s="342"/>
      <c r="G66" s="8">
        <v>59</v>
      </c>
      <c r="H66" s="92">
        <f>H62-H65</f>
        <v>65082462</v>
      </c>
      <c r="I66" s="92">
        <f t="shared" ref="I66:K66" si="5">I62-I65</f>
        <v>65082462</v>
      </c>
      <c r="J66" s="92">
        <f t="shared" si="5"/>
        <v>72667658</v>
      </c>
      <c r="K66" s="92">
        <f t="shared" si="5"/>
        <v>72667658</v>
      </c>
    </row>
    <row r="67" spans="1:11" ht="12.75" customHeight="1" x14ac:dyDescent="0.25">
      <c r="A67" s="347" t="s">
        <v>265</v>
      </c>
      <c r="B67" s="347"/>
      <c r="C67" s="347"/>
      <c r="D67" s="347"/>
      <c r="E67" s="347"/>
      <c r="F67" s="347"/>
      <c r="G67" s="8">
        <v>60</v>
      </c>
      <c r="H67" s="92">
        <f>+IF((H62-H65)&gt;0,(H62-H65),0)</f>
        <v>65082462</v>
      </c>
      <c r="I67" s="92">
        <f t="shared" ref="I67:K67" si="6">+IF((I62-I65)&gt;0,(I62-I65),0)</f>
        <v>65082462</v>
      </c>
      <c r="J67" s="92">
        <f t="shared" si="6"/>
        <v>72667658</v>
      </c>
      <c r="K67" s="92">
        <f t="shared" si="6"/>
        <v>72667658</v>
      </c>
    </row>
    <row r="68" spans="1:11" ht="12.75" customHeight="1" x14ac:dyDescent="0.25">
      <c r="A68" s="347" t="s">
        <v>266</v>
      </c>
      <c r="B68" s="347"/>
      <c r="C68" s="347"/>
      <c r="D68" s="347"/>
      <c r="E68" s="347"/>
      <c r="F68" s="347"/>
      <c r="G68" s="8">
        <v>61</v>
      </c>
      <c r="H68" s="92">
        <f>+IF((H62-H65)&lt;0,(H62-H65),0)</f>
        <v>0</v>
      </c>
      <c r="I68" s="92">
        <f t="shared" ref="I68:K68" si="7">+IF((I62-I65)&lt;0,(I62-I65),0)</f>
        <v>0</v>
      </c>
      <c r="J68" s="92">
        <f t="shared" si="7"/>
        <v>0</v>
      </c>
      <c r="K68" s="92">
        <f t="shared" si="7"/>
        <v>0</v>
      </c>
    </row>
    <row r="69" spans="1:11" x14ac:dyDescent="0.25">
      <c r="A69" s="349" t="s">
        <v>267</v>
      </c>
      <c r="B69" s="349"/>
      <c r="C69" s="349"/>
      <c r="D69" s="349"/>
      <c r="E69" s="349"/>
      <c r="F69" s="349"/>
      <c r="G69" s="350"/>
      <c r="H69" s="350"/>
      <c r="I69" s="350"/>
      <c r="J69" s="351"/>
      <c r="K69" s="351"/>
    </row>
    <row r="70" spans="1:11" ht="22.2" customHeight="1" x14ac:dyDescent="0.25">
      <c r="A70" s="342" t="s">
        <v>268</v>
      </c>
      <c r="B70" s="342"/>
      <c r="C70" s="342"/>
      <c r="D70" s="342"/>
      <c r="E70" s="342"/>
      <c r="F70" s="342"/>
      <c r="G70" s="8">
        <v>62</v>
      </c>
      <c r="H70" s="92">
        <f>H71-H72</f>
        <v>0</v>
      </c>
      <c r="I70" s="92">
        <f>I71-I72</f>
        <v>0</v>
      </c>
      <c r="J70" s="92">
        <f>J71-J72</f>
        <v>0</v>
      </c>
      <c r="K70" s="92">
        <f>K71-K72</f>
        <v>0</v>
      </c>
    </row>
    <row r="71" spans="1:11" ht="12.75" customHeight="1" x14ac:dyDescent="0.25">
      <c r="A71" s="346" t="s">
        <v>269</v>
      </c>
      <c r="B71" s="346"/>
      <c r="C71" s="346"/>
      <c r="D71" s="346"/>
      <c r="E71" s="346"/>
      <c r="F71" s="346"/>
      <c r="G71" s="7">
        <v>63</v>
      </c>
      <c r="H71" s="93">
        <v>0</v>
      </c>
      <c r="I71" s="93">
        <v>0</v>
      </c>
      <c r="J71" s="93">
        <v>0</v>
      </c>
      <c r="K71" s="93">
        <v>0</v>
      </c>
    </row>
    <row r="72" spans="1:11" ht="12.75" customHeight="1" x14ac:dyDescent="0.25">
      <c r="A72" s="346" t="s">
        <v>270</v>
      </c>
      <c r="B72" s="346"/>
      <c r="C72" s="346"/>
      <c r="D72" s="346"/>
      <c r="E72" s="346"/>
      <c r="F72" s="346"/>
      <c r="G72" s="7">
        <v>64</v>
      </c>
      <c r="H72" s="93">
        <v>0</v>
      </c>
      <c r="I72" s="93">
        <v>0</v>
      </c>
      <c r="J72" s="93">
        <v>0</v>
      </c>
      <c r="K72" s="93">
        <v>0</v>
      </c>
    </row>
    <row r="73" spans="1:11" ht="12.75" customHeight="1" x14ac:dyDescent="0.25">
      <c r="A73" s="348" t="s">
        <v>271</v>
      </c>
      <c r="B73" s="348"/>
      <c r="C73" s="348"/>
      <c r="D73" s="348"/>
      <c r="E73" s="348"/>
      <c r="F73" s="348"/>
      <c r="G73" s="7">
        <v>65</v>
      </c>
      <c r="H73" s="93">
        <v>0</v>
      </c>
      <c r="I73" s="93">
        <v>0</v>
      </c>
      <c r="J73" s="93">
        <v>0</v>
      </c>
      <c r="K73" s="93">
        <v>0</v>
      </c>
    </row>
    <row r="74" spans="1:11" ht="12.75" customHeight="1" x14ac:dyDescent="0.25">
      <c r="A74" s="347" t="s">
        <v>272</v>
      </c>
      <c r="B74" s="347"/>
      <c r="C74" s="347"/>
      <c r="D74" s="347"/>
      <c r="E74" s="347"/>
      <c r="F74" s="347"/>
      <c r="G74" s="8">
        <v>66</v>
      </c>
      <c r="H74" s="94">
        <v>0</v>
      </c>
      <c r="I74" s="94">
        <v>0</v>
      </c>
      <c r="J74" s="94">
        <v>0</v>
      </c>
      <c r="K74" s="94">
        <v>0</v>
      </c>
    </row>
    <row r="75" spans="1:11" ht="12.75" customHeight="1" x14ac:dyDescent="0.25">
      <c r="A75" s="347" t="s">
        <v>273</v>
      </c>
      <c r="B75" s="347"/>
      <c r="C75" s="347"/>
      <c r="D75" s="347"/>
      <c r="E75" s="347"/>
      <c r="F75" s="347"/>
      <c r="G75" s="8">
        <v>67</v>
      </c>
      <c r="H75" s="94">
        <v>0</v>
      </c>
      <c r="I75" s="94">
        <v>0</v>
      </c>
      <c r="J75" s="94">
        <v>0</v>
      </c>
      <c r="K75" s="94">
        <v>0</v>
      </c>
    </row>
    <row r="76" spans="1:11" x14ac:dyDescent="0.25">
      <c r="A76" s="349" t="s">
        <v>274</v>
      </c>
      <c r="B76" s="349"/>
      <c r="C76" s="349"/>
      <c r="D76" s="349"/>
      <c r="E76" s="349"/>
      <c r="F76" s="349"/>
      <c r="G76" s="350"/>
      <c r="H76" s="350"/>
      <c r="I76" s="350"/>
      <c r="J76" s="351"/>
      <c r="K76" s="351"/>
    </row>
    <row r="77" spans="1:11" ht="12.75" customHeight="1" x14ac:dyDescent="0.25">
      <c r="A77" s="342" t="s">
        <v>275</v>
      </c>
      <c r="B77" s="342"/>
      <c r="C77" s="342"/>
      <c r="D77" s="342"/>
      <c r="E77" s="342"/>
      <c r="F77" s="342"/>
      <c r="G77" s="8">
        <v>68</v>
      </c>
      <c r="H77" s="94">
        <v>0</v>
      </c>
      <c r="I77" s="94">
        <v>0</v>
      </c>
      <c r="J77" s="94">
        <v>0</v>
      </c>
      <c r="K77" s="94">
        <v>0</v>
      </c>
    </row>
    <row r="78" spans="1:11" ht="12.75" customHeight="1" x14ac:dyDescent="0.25">
      <c r="A78" s="352" t="s">
        <v>276</v>
      </c>
      <c r="B78" s="352"/>
      <c r="C78" s="352"/>
      <c r="D78" s="352"/>
      <c r="E78" s="352"/>
      <c r="F78" s="352"/>
      <c r="G78" s="19">
        <v>69</v>
      </c>
      <c r="H78" s="95">
        <v>0</v>
      </c>
      <c r="I78" s="95">
        <v>0</v>
      </c>
      <c r="J78" s="95">
        <v>0</v>
      </c>
      <c r="K78" s="95">
        <v>0</v>
      </c>
    </row>
    <row r="79" spans="1:11" ht="12.75" customHeight="1" x14ac:dyDescent="0.25">
      <c r="A79" s="352" t="s">
        <v>277</v>
      </c>
      <c r="B79" s="352"/>
      <c r="C79" s="352"/>
      <c r="D79" s="352"/>
      <c r="E79" s="352"/>
      <c r="F79" s="352"/>
      <c r="G79" s="19">
        <v>70</v>
      </c>
      <c r="H79" s="95">
        <v>0</v>
      </c>
      <c r="I79" s="95">
        <v>0</v>
      </c>
      <c r="J79" s="95">
        <v>0</v>
      </c>
      <c r="K79" s="95">
        <v>0</v>
      </c>
    </row>
    <row r="80" spans="1:11" ht="12.75" customHeight="1" x14ac:dyDescent="0.25">
      <c r="A80" s="342" t="s">
        <v>278</v>
      </c>
      <c r="B80" s="342"/>
      <c r="C80" s="342"/>
      <c r="D80" s="342"/>
      <c r="E80" s="342"/>
      <c r="F80" s="342"/>
      <c r="G80" s="8">
        <v>71</v>
      </c>
      <c r="H80" s="94">
        <v>0</v>
      </c>
      <c r="I80" s="94">
        <v>0</v>
      </c>
      <c r="J80" s="94">
        <v>0</v>
      </c>
      <c r="K80" s="94">
        <v>0</v>
      </c>
    </row>
    <row r="81" spans="1:11" ht="12.75" customHeight="1" x14ac:dyDescent="0.25">
      <c r="A81" s="342" t="s">
        <v>279</v>
      </c>
      <c r="B81" s="342"/>
      <c r="C81" s="342"/>
      <c r="D81" s="342"/>
      <c r="E81" s="342"/>
      <c r="F81" s="342"/>
      <c r="G81" s="8">
        <v>72</v>
      </c>
      <c r="H81" s="94">
        <v>0</v>
      </c>
      <c r="I81" s="94">
        <v>0</v>
      </c>
      <c r="J81" s="94">
        <v>0</v>
      </c>
      <c r="K81" s="94">
        <v>0</v>
      </c>
    </row>
    <row r="82" spans="1:11" ht="12.75" customHeight="1" x14ac:dyDescent="0.25">
      <c r="A82" s="347" t="s">
        <v>280</v>
      </c>
      <c r="B82" s="347"/>
      <c r="C82" s="347"/>
      <c r="D82" s="347"/>
      <c r="E82" s="347"/>
      <c r="F82" s="347"/>
      <c r="G82" s="8">
        <v>73</v>
      </c>
      <c r="H82" s="94">
        <v>0</v>
      </c>
      <c r="I82" s="94">
        <v>0</v>
      </c>
      <c r="J82" s="94">
        <v>0</v>
      </c>
      <c r="K82" s="94">
        <v>0</v>
      </c>
    </row>
    <row r="83" spans="1:11" ht="12.75" customHeight="1" x14ac:dyDescent="0.25">
      <c r="A83" s="347" t="s">
        <v>281</v>
      </c>
      <c r="B83" s="347"/>
      <c r="C83" s="347"/>
      <c r="D83" s="347"/>
      <c r="E83" s="347"/>
      <c r="F83" s="347"/>
      <c r="G83" s="8">
        <v>74</v>
      </c>
      <c r="H83" s="94">
        <v>0</v>
      </c>
      <c r="I83" s="94">
        <v>0</v>
      </c>
      <c r="J83" s="94">
        <v>0</v>
      </c>
      <c r="K83" s="94">
        <v>0</v>
      </c>
    </row>
    <row r="84" spans="1:11" x14ac:dyDescent="0.25">
      <c r="A84" s="349" t="s">
        <v>282</v>
      </c>
      <c r="B84" s="349"/>
      <c r="C84" s="349"/>
      <c r="D84" s="349"/>
      <c r="E84" s="349"/>
      <c r="F84" s="349"/>
      <c r="G84" s="350"/>
      <c r="H84" s="350"/>
      <c r="I84" s="350"/>
      <c r="J84" s="351"/>
      <c r="K84" s="351"/>
    </row>
    <row r="85" spans="1:11" ht="12.75" customHeight="1" x14ac:dyDescent="0.25">
      <c r="A85" s="353" t="s">
        <v>283</v>
      </c>
      <c r="B85" s="353"/>
      <c r="C85" s="353"/>
      <c r="D85" s="353"/>
      <c r="E85" s="353"/>
      <c r="F85" s="353"/>
      <c r="G85" s="8">
        <v>75</v>
      </c>
      <c r="H85" s="96">
        <f>H86+H87</f>
        <v>65082462</v>
      </c>
      <c r="I85" s="96">
        <f>I86+I87</f>
        <v>65082462</v>
      </c>
      <c r="J85" s="96">
        <f>J86+J87</f>
        <v>72667658</v>
      </c>
      <c r="K85" s="96">
        <f>K86+K87</f>
        <v>72667658</v>
      </c>
    </row>
    <row r="86" spans="1:11" ht="12.75" customHeight="1" x14ac:dyDescent="0.25">
      <c r="A86" s="354" t="s">
        <v>284</v>
      </c>
      <c r="B86" s="354"/>
      <c r="C86" s="354"/>
      <c r="D86" s="354"/>
      <c r="E86" s="354"/>
      <c r="F86" s="354"/>
      <c r="G86" s="7">
        <v>76</v>
      </c>
      <c r="H86" s="97">
        <v>43926481</v>
      </c>
      <c r="I86" s="97">
        <v>43926481</v>
      </c>
      <c r="J86" s="97">
        <v>48816216</v>
      </c>
      <c r="K86" s="97">
        <v>48816216</v>
      </c>
    </row>
    <row r="87" spans="1:11" ht="12.75" customHeight="1" x14ac:dyDescent="0.25">
      <c r="A87" s="354" t="s">
        <v>285</v>
      </c>
      <c r="B87" s="354"/>
      <c r="C87" s="354"/>
      <c r="D87" s="354"/>
      <c r="E87" s="354"/>
      <c r="F87" s="354"/>
      <c r="G87" s="7">
        <v>77</v>
      </c>
      <c r="H87" s="97">
        <v>21155981</v>
      </c>
      <c r="I87" s="97">
        <v>21155981</v>
      </c>
      <c r="J87" s="97">
        <v>23851442</v>
      </c>
      <c r="K87" s="97">
        <v>23851442</v>
      </c>
    </row>
    <row r="88" spans="1:11" x14ac:dyDescent="0.25">
      <c r="A88" s="355" t="s">
        <v>286</v>
      </c>
      <c r="B88" s="355"/>
      <c r="C88" s="355"/>
      <c r="D88" s="355"/>
      <c r="E88" s="355"/>
      <c r="F88" s="355"/>
      <c r="G88" s="356"/>
      <c r="H88" s="356"/>
      <c r="I88" s="356"/>
      <c r="J88" s="351"/>
      <c r="K88" s="351"/>
    </row>
    <row r="89" spans="1:11" ht="12.75" customHeight="1" x14ac:dyDescent="0.25">
      <c r="A89" s="324" t="s">
        <v>287</v>
      </c>
      <c r="B89" s="324"/>
      <c r="C89" s="324"/>
      <c r="D89" s="324"/>
      <c r="E89" s="324"/>
      <c r="F89" s="324"/>
      <c r="G89" s="7">
        <v>78</v>
      </c>
      <c r="H89" s="97">
        <v>65082462</v>
      </c>
      <c r="I89" s="97">
        <v>65082462</v>
      </c>
      <c r="J89" s="97">
        <v>72667658</v>
      </c>
      <c r="K89" s="97">
        <v>72667658</v>
      </c>
    </row>
    <row r="90" spans="1:11" ht="24" customHeight="1" x14ac:dyDescent="0.25">
      <c r="A90" s="310" t="s">
        <v>288</v>
      </c>
      <c r="B90" s="310"/>
      <c r="C90" s="310"/>
      <c r="D90" s="310"/>
      <c r="E90" s="310"/>
      <c r="F90" s="310"/>
      <c r="G90" s="8">
        <v>79</v>
      </c>
      <c r="H90" s="98">
        <f>H91+H98</f>
        <v>587845</v>
      </c>
      <c r="I90" s="98">
        <f>I91+I98</f>
        <v>587845</v>
      </c>
      <c r="J90" s="98">
        <f t="shared" ref="J90:K90" si="8">J91+J98</f>
        <v>-484332</v>
      </c>
      <c r="K90" s="98">
        <f t="shared" si="8"/>
        <v>-484332</v>
      </c>
    </row>
    <row r="91" spans="1:11" ht="24" customHeight="1" x14ac:dyDescent="0.25">
      <c r="A91" s="357" t="s">
        <v>289</v>
      </c>
      <c r="B91" s="357"/>
      <c r="C91" s="357"/>
      <c r="D91" s="357"/>
      <c r="E91" s="357"/>
      <c r="F91" s="357"/>
      <c r="G91" s="8">
        <v>80</v>
      </c>
      <c r="H91" s="98">
        <f>SUM(H92:H96)</f>
        <v>0</v>
      </c>
      <c r="I91" s="98">
        <f>SUM(I92:I96)</f>
        <v>0</v>
      </c>
      <c r="J91" s="98">
        <f t="shared" ref="J91:K91" si="9">SUM(J92:J96)</f>
        <v>0</v>
      </c>
      <c r="K91" s="98">
        <f t="shared" si="9"/>
        <v>0</v>
      </c>
    </row>
    <row r="92" spans="1:11" ht="25.5" customHeight="1" x14ac:dyDescent="0.25">
      <c r="A92" s="346" t="s">
        <v>290</v>
      </c>
      <c r="B92" s="346"/>
      <c r="C92" s="346"/>
      <c r="D92" s="346"/>
      <c r="E92" s="346"/>
      <c r="F92" s="346"/>
      <c r="G92" s="8">
        <v>81</v>
      </c>
      <c r="H92" s="97">
        <v>0</v>
      </c>
      <c r="I92" s="97">
        <v>0</v>
      </c>
      <c r="J92" s="97">
        <v>0</v>
      </c>
      <c r="K92" s="97">
        <v>0</v>
      </c>
    </row>
    <row r="93" spans="1:11" ht="38.25" customHeight="1" x14ac:dyDescent="0.25">
      <c r="A93" s="346" t="s">
        <v>291</v>
      </c>
      <c r="B93" s="346"/>
      <c r="C93" s="346"/>
      <c r="D93" s="346"/>
      <c r="E93" s="346"/>
      <c r="F93" s="346"/>
      <c r="G93" s="8">
        <v>82</v>
      </c>
      <c r="H93" s="97">
        <v>0</v>
      </c>
      <c r="I93" s="97">
        <v>0</v>
      </c>
      <c r="J93" s="97">
        <v>0</v>
      </c>
      <c r="K93" s="97">
        <v>0</v>
      </c>
    </row>
    <row r="94" spans="1:11" ht="38.25" customHeight="1" x14ac:dyDescent="0.25">
      <c r="A94" s="346" t="s">
        <v>292</v>
      </c>
      <c r="B94" s="346"/>
      <c r="C94" s="346"/>
      <c r="D94" s="346"/>
      <c r="E94" s="346"/>
      <c r="F94" s="346"/>
      <c r="G94" s="8">
        <v>83</v>
      </c>
      <c r="H94" s="97">
        <v>0</v>
      </c>
      <c r="I94" s="97">
        <v>0</v>
      </c>
      <c r="J94" s="97">
        <v>0</v>
      </c>
      <c r="K94" s="97">
        <v>0</v>
      </c>
    </row>
    <row r="95" spans="1:11" x14ac:dyDescent="0.25">
      <c r="A95" s="346" t="s">
        <v>293</v>
      </c>
      <c r="B95" s="346"/>
      <c r="C95" s="346"/>
      <c r="D95" s="346"/>
      <c r="E95" s="346"/>
      <c r="F95" s="346"/>
      <c r="G95" s="8">
        <v>84</v>
      </c>
      <c r="H95" s="97">
        <v>0</v>
      </c>
      <c r="I95" s="97">
        <v>0</v>
      </c>
      <c r="J95" s="97">
        <v>0</v>
      </c>
      <c r="K95" s="97">
        <v>0</v>
      </c>
    </row>
    <row r="96" spans="1:11" x14ac:dyDescent="0.25">
      <c r="A96" s="346" t="s">
        <v>294</v>
      </c>
      <c r="B96" s="346"/>
      <c r="C96" s="346"/>
      <c r="D96" s="346"/>
      <c r="E96" s="346"/>
      <c r="F96" s="346"/>
      <c r="G96" s="8">
        <v>85</v>
      </c>
      <c r="H96" s="97">
        <v>0</v>
      </c>
      <c r="I96" s="97">
        <v>0</v>
      </c>
      <c r="J96" s="97">
        <v>0</v>
      </c>
      <c r="K96" s="97">
        <v>0</v>
      </c>
    </row>
    <row r="97" spans="1:11" ht="26.25" customHeight="1" x14ac:dyDescent="0.25">
      <c r="A97" s="346" t="s">
        <v>295</v>
      </c>
      <c r="B97" s="346"/>
      <c r="C97" s="346"/>
      <c r="D97" s="346"/>
      <c r="E97" s="346"/>
      <c r="F97" s="346"/>
      <c r="G97" s="8">
        <v>86</v>
      </c>
      <c r="H97" s="97">
        <v>0</v>
      </c>
      <c r="I97" s="97">
        <v>0</v>
      </c>
      <c r="J97" s="97">
        <v>0</v>
      </c>
      <c r="K97" s="97">
        <v>0</v>
      </c>
    </row>
    <row r="98" spans="1:11" ht="25.5" customHeight="1" x14ac:dyDescent="0.25">
      <c r="A98" s="357" t="s">
        <v>296</v>
      </c>
      <c r="B98" s="357"/>
      <c r="C98" s="357"/>
      <c r="D98" s="357"/>
      <c r="E98" s="357"/>
      <c r="F98" s="357"/>
      <c r="G98" s="8">
        <v>87</v>
      </c>
      <c r="H98" s="98">
        <f>SUM(H99:H107)</f>
        <v>587845</v>
      </c>
      <c r="I98" s="98">
        <f>SUM(I99:I107)</f>
        <v>587845</v>
      </c>
      <c r="J98" s="98">
        <f t="shared" ref="J98:K98" si="10">SUM(J99:J107)</f>
        <v>-484332</v>
      </c>
      <c r="K98" s="98">
        <f t="shared" si="10"/>
        <v>-484332</v>
      </c>
    </row>
    <row r="99" spans="1:11" x14ac:dyDescent="0.25">
      <c r="A99" s="358" t="s">
        <v>297</v>
      </c>
      <c r="B99" s="358"/>
      <c r="C99" s="358"/>
      <c r="D99" s="358"/>
      <c r="E99" s="358"/>
      <c r="F99" s="358"/>
      <c r="G99" s="7">
        <v>88</v>
      </c>
      <c r="H99" s="97">
        <v>587845</v>
      </c>
      <c r="I99" s="97">
        <v>587845</v>
      </c>
      <c r="J99" s="97">
        <v>-484332</v>
      </c>
      <c r="K99" s="97">
        <v>-484332</v>
      </c>
    </row>
    <row r="100" spans="1:11" ht="36" customHeight="1" x14ac:dyDescent="0.25">
      <c r="A100" s="346" t="s">
        <v>298</v>
      </c>
      <c r="B100" s="346"/>
      <c r="C100" s="346"/>
      <c r="D100" s="346"/>
      <c r="E100" s="346"/>
      <c r="F100" s="346"/>
      <c r="G100" s="7">
        <v>89</v>
      </c>
      <c r="H100" s="97">
        <v>0</v>
      </c>
      <c r="I100" s="97">
        <v>0</v>
      </c>
      <c r="J100" s="97">
        <v>0</v>
      </c>
      <c r="K100" s="97">
        <v>0</v>
      </c>
    </row>
    <row r="101" spans="1:11" ht="36" customHeight="1" x14ac:dyDescent="0.25">
      <c r="A101" s="346" t="s">
        <v>299</v>
      </c>
      <c r="B101" s="346"/>
      <c r="C101" s="346"/>
      <c r="D101" s="346"/>
      <c r="E101" s="346"/>
      <c r="F101" s="346"/>
      <c r="G101" s="7">
        <v>90</v>
      </c>
      <c r="H101" s="97">
        <v>0</v>
      </c>
      <c r="I101" s="97">
        <v>0</v>
      </c>
      <c r="J101" s="97">
        <v>0</v>
      </c>
      <c r="K101" s="97">
        <v>0</v>
      </c>
    </row>
    <row r="102" spans="1:11" ht="22.2" customHeight="1" x14ac:dyDescent="0.25">
      <c r="A102" s="358" t="s">
        <v>300</v>
      </c>
      <c r="B102" s="358"/>
      <c r="C102" s="358"/>
      <c r="D102" s="358"/>
      <c r="E102" s="358"/>
      <c r="F102" s="358"/>
      <c r="G102" s="7">
        <v>91</v>
      </c>
      <c r="H102" s="97">
        <v>0</v>
      </c>
      <c r="I102" s="97">
        <v>0</v>
      </c>
      <c r="J102" s="97">
        <v>0</v>
      </c>
      <c r="K102" s="97">
        <v>0</v>
      </c>
    </row>
    <row r="103" spans="1:11" ht="22.2" customHeight="1" x14ac:dyDescent="0.25">
      <c r="A103" s="358" t="s">
        <v>301</v>
      </c>
      <c r="B103" s="358"/>
      <c r="C103" s="358"/>
      <c r="D103" s="358"/>
      <c r="E103" s="358"/>
      <c r="F103" s="358"/>
      <c r="G103" s="7">
        <v>92</v>
      </c>
      <c r="H103" s="97">
        <v>0</v>
      </c>
      <c r="I103" s="97">
        <v>0</v>
      </c>
      <c r="J103" s="97">
        <v>0</v>
      </c>
      <c r="K103" s="97">
        <v>0</v>
      </c>
    </row>
    <row r="104" spans="1:11" ht="22.2" customHeight="1" x14ac:dyDescent="0.25">
      <c r="A104" s="358" t="s">
        <v>302</v>
      </c>
      <c r="B104" s="358"/>
      <c r="C104" s="358"/>
      <c r="D104" s="358"/>
      <c r="E104" s="358"/>
      <c r="F104" s="358"/>
      <c r="G104" s="7">
        <v>93</v>
      </c>
      <c r="H104" s="97">
        <v>0</v>
      </c>
      <c r="I104" s="97">
        <v>0</v>
      </c>
      <c r="J104" s="97">
        <v>0</v>
      </c>
      <c r="K104" s="97">
        <v>0</v>
      </c>
    </row>
    <row r="105" spans="1:11" ht="12.75" customHeight="1" x14ac:dyDescent="0.25">
      <c r="A105" s="346" t="s">
        <v>303</v>
      </c>
      <c r="B105" s="346"/>
      <c r="C105" s="346"/>
      <c r="D105" s="346"/>
      <c r="E105" s="346"/>
      <c r="F105" s="346"/>
      <c r="G105" s="7">
        <v>94</v>
      </c>
      <c r="H105" s="97">
        <v>0</v>
      </c>
      <c r="I105" s="97">
        <v>0</v>
      </c>
      <c r="J105" s="97">
        <v>0</v>
      </c>
      <c r="K105" s="97">
        <v>0</v>
      </c>
    </row>
    <row r="106" spans="1:11" ht="26.25" customHeight="1" x14ac:dyDescent="0.25">
      <c r="A106" s="346" t="s">
        <v>304</v>
      </c>
      <c r="B106" s="346"/>
      <c r="C106" s="346"/>
      <c r="D106" s="346"/>
      <c r="E106" s="346"/>
      <c r="F106" s="346"/>
      <c r="G106" s="7">
        <v>95</v>
      </c>
      <c r="H106" s="97">
        <v>0</v>
      </c>
      <c r="I106" s="97">
        <v>0</v>
      </c>
      <c r="J106" s="97">
        <v>0</v>
      </c>
      <c r="K106" s="97">
        <v>0</v>
      </c>
    </row>
    <row r="107" spans="1:11" x14ac:dyDescent="0.25">
      <c r="A107" s="346" t="s">
        <v>305</v>
      </c>
      <c r="B107" s="346"/>
      <c r="C107" s="346"/>
      <c r="D107" s="346"/>
      <c r="E107" s="346"/>
      <c r="F107" s="346"/>
      <c r="G107" s="7">
        <v>96</v>
      </c>
      <c r="H107" s="97">
        <v>0</v>
      </c>
      <c r="I107" s="97">
        <v>0</v>
      </c>
      <c r="J107" s="97">
        <v>0</v>
      </c>
      <c r="K107" s="97">
        <v>0</v>
      </c>
    </row>
    <row r="108" spans="1:11" ht="24.75" customHeight="1" x14ac:dyDescent="0.25">
      <c r="A108" s="346" t="s">
        <v>306</v>
      </c>
      <c r="B108" s="346"/>
      <c r="C108" s="346"/>
      <c r="D108" s="346"/>
      <c r="E108" s="346"/>
      <c r="F108" s="346"/>
      <c r="G108" s="7">
        <v>97</v>
      </c>
      <c r="H108" s="97">
        <v>0</v>
      </c>
      <c r="I108" s="97">
        <v>0</v>
      </c>
      <c r="J108" s="97">
        <v>0</v>
      </c>
      <c r="K108" s="97">
        <v>0</v>
      </c>
    </row>
    <row r="109" spans="1:11" ht="22.95" customHeight="1" x14ac:dyDescent="0.25">
      <c r="A109" s="310" t="s">
        <v>307</v>
      </c>
      <c r="B109" s="310"/>
      <c r="C109" s="310"/>
      <c r="D109" s="310"/>
      <c r="E109" s="310"/>
      <c r="F109" s="310"/>
      <c r="G109" s="8">
        <v>98</v>
      </c>
      <c r="H109" s="98">
        <f>H91+H98-H108-H97</f>
        <v>587845</v>
      </c>
      <c r="I109" s="98">
        <f>I91+I98-I108-I97</f>
        <v>587845</v>
      </c>
      <c r="J109" s="98">
        <f t="shared" ref="J109:K109" si="11">J91+J98-J108-J97</f>
        <v>-484332</v>
      </c>
      <c r="K109" s="98">
        <f t="shared" si="11"/>
        <v>-484332</v>
      </c>
    </row>
    <row r="110" spans="1:11" ht="12.75" customHeight="1" x14ac:dyDescent="0.25">
      <c r="A110" s="310" t="s">
        <v>308</v>
      </c>
      <c r="B110" s="310"/>
      <c r="C110" s="310"/>
      <c r="D110" s="310"/>
      <c r="E110" s="310"/>
      <c r="F110" s="310"/>
      <c r="G110" s="8">
        <v>99</v>
      </c>
      <c r="H110" s="96">
        <f>H89+H109</f>
        <v>65670307</v>
      </c>
      <c r="I110" s="96">
        <f>I89+I109</f>
        <v>65670307</v>
      </c>
      <c r="J110" s="96">
        <f t="shared" ref="J110:K110" si="12">J89+J109</f>
        <v>72183326</v>
      </c>
      <c r="K110" s="96">
        <f t="shared" si="12"/>
        <v>72183326</v>
      </c>
    </row>
    <row r="111" spans="1:11" x14ac:dyDescent="0.25">
      <c r="A111" s="349" t="s">
        <v>309</v>
      </c>
      <c r="B111" s="349"/>
      <c r="C111" s="349"/>
      <c r="D111" s="349"/>
      <c r="E111" s="349"/>
      <c r="F111" s="349"/>
      <c r="G111" s="350"/>
      <c r="H111" s="350"/>
      <c r="I111" s="350"/>
      <c r="J111" s="351"/>
      <c r="K111" s="351"/>
    </row>
    <row r="112" spans="1:11" ht="12.75" customHeight="1" x14ac:dyDescent="0.25">
      <c r="A112" s="353" t="s">
        <v>310</v>
      </c>
      <c r="B112" s="353"/>
      <c r="C112" s="353"/>
      <c r="D112" s="353"/>
      <c r="E112" s="353"/>
      <c r="F112" s="353"/>
      <c r="G112" s="8">
        <v>100</v>
      </c>
      <c r="H112" s="96">
        <f>H113+H114</f>
        <v>65670307</v>
      </c>
      <c r="I112" s="96">
        <f>I113+I114</f>
        <v>65670307</v>
      </c>
      <c r="J112" s="96">
        <f>J113+J114</f>
        <v>72183326</v>
      </c>
      <c r="K112" s="96">
        <f>K113+K114</f>
        <v>72183326</v>
      </c>
    </row>
    <row r="113" spans="1:11" ht="12.75" customHeight="1" x14ac:dyDescent="0.25">
      <c r="A113" s="354" t="s">
        <v>311</v>
      </c>
      <c r="B113" s="354"/>
      <c r="C113" s="354"/>
      <c r="D113" s="354"/>
      <c r="E113" s="354"/>
      <c r="F113" s="354"/>
      <c r="G113" s="7">
        <v>101</v>
      </c>
      <c r="H113" s="97">
        <v>44236479</v>
      </c>
      <c r="I113" s="97">
        <v>44236479</v>
      </c>
      <c r="J113" s="97">
        <v>48560806</v>
      </c>
      <c r="K113" s="97">
        <v>48560806</v>
      </c>
    </row>
    <row r="114" spans="1:11" ht="12.75" customHeight="1" x14ac:dyDescent="0.25">
      <c r="A114" s="354" t="s">
        <v>312</v>
      </c>
      <c r="B114" s="354"/>
      <c r="C114" s="354"/>
      <c r="D114" s="354"/>
      <c r="E114" s="354"/>
      <c r="F114" s="354"/>
      <c r="G114" s="7">
        <v>102</v>
      </c>
      <c r="H114" s="97">
        <v>21433828</v>
      </c>
      <c r="I114" s="97">
        <v>21433828</v>
      </c>
      <c r="J114" s="97">
        <v>23622520</v>
      </c>
      <c r="K114" s="97">
        <v>23622520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 zoomScale="85" zoomScaleNormal="100" zoomScaleSheetLayoutView="85" workbookViewId="0">
      <selection activeCell="H58" sqref="H58:I58"/>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359" t="s">
        <v>313</v>
      </c>
      <c r="B1" s="360"/>
      <c r="C1" s="360"/>
      <c r="D1" s="360"/>
      <c r="E1" s="360"/>
      <c r="F1" s="360"/>
      <c r="G1" s="360"/>
      <c r="H1" s="360"/>
      <c r="I1" s="360"/>
    </row>
    <row r="2" spans="1:9" x14ac:dyDescent="0.25">
      <c r="A2" s="361" t="s">
        <v>199</v>
      </c>
      <c r="B2" s="314"/>
      <c r="C2" s="314"/>
      <c r="D2" s="314"/>
      <c r="E2" s="314"/>
      <c r="F2" s="314"/>
      <c r="G2" s="314"/>
      <c r="H2" s="314"/>
      <c r="I2" s="314"/>
    </row>
    <row r="3" spans="1:9" x14ac:dyDescent="0.25">
      <c r="A3" s="363" t="s">
        <v>200</v>
      </c>
      <c r="B3" s="364"/>
      <c r="C3" s="364"/>
      <c r="D3" s="364"/>
      <c r="E3" s="364"/>
      <c r="F3" s="364"/>
      <c r="G3" s="364"/>
      <c r="H3" s="364"/>
      <c r="I3" s="364"/>
    </row>
    <row r="4" spans="1:9" x14ac:dyDescent="0.25">
      <c r="A4" s="362" t="s">
        <v>81</v>
      </c>
      <c r="B4" s="317"/>
      <c r="C4" s="317"/>
      <c r="D4" s="317"/>
      <c r="E4" s="317"/>
      <c r="F4" s="317"/>
      <c r="G4" s="317"/>
      <c r="H4" s="317"/>
      <c r="I4" s="318"/>
    </row>
    <row r="5" spans="1:9" ht="22.2" x14ac:dyDescent="0.25">
      <c r="A5" s="367" t="s">
        <v>82</v>
      </c>
      <c r="B5" s="322"/>
      <c r="C5" s="322"/>
      <c r="D5" s="322"/>
      <c r="E5" s="322"/>
      <c r="F5" s="322"/>
      <c r="G5" s="27" t="s">
        <v>201</v>
      </c>
      <c r="H5" s="28" t="s">
        <v>202</v>
      </c>
      <c r="I5" s="28" t="s">
        <v>203</v>
      </c>
    </row>
    <row r="6" spans="1:9" x14ac:dyDescent="0.25">
      <c r="A6" s="368">
        <v>1</v>
      </c>
      <c r="B6" s="322"/>
      <c r="C6" s="322"/>
      <c r="D6" s="322"/>
      <c r="E6" s="322"/>
      <c r="F6" s="322"/>
      <c r="G6" s="29">
        <v>2</v>
      </c>
      <c r="H6" s="28" t="s">
        <v>314</v>
      </c>
      <c r="I6" s="28" t="s">
        <v>315</v>
      </c>
    </row>
    <row r="7" spans="1:9" x14ac:dyDescent="0.25">
      <c r="A7" s="369" t="s">
        <v>316</v>
      </c>
      <c r="B7" s="369"/>
      <c r="C7" s="369"/>
      <c r="D7" s="369"/>
      <c r="E7" s="369"/>
      <c r="F7" s="369"/>
      <c r="G7" s="369"/>
      <c r="H7" s="369"/>
      <c r="I7" s="369"/>
    </row>
    <row r="8" spans="1:9" ht="12.75" customHeight="1" x14ac:dyDescent="0.25">
      <c r="A8" s="308" t="s">
        <v>317</v>
      </c>
      <c r="B8" s="308"/>
      <c r="C8" s="308"/>
      <c r="D8" s="308"/>
      <c r="E8" s="308"/>
      <c r="F8" s="308"/>
      <c r="G8" s="30">
        <v>1</v>
      </c>
      <c r="H8" s="99">
        <v>0</v>
      </c>
      <c r="I8" s="99">
        <v>0</v>
      </c>
    </row>
    <row r="9" spans="1:9" ht="12.75" customHeight="1" x14ac:dyDescent="0.25">
      <c r="A9" s="366" t="s">
        <v>318</v>
      </c>
      <c r="B9" s="366"/>
      <c r="C9" s="366"/>
      <c r="D9" s="366"/>
      <c r="E9" s="366"/>
      <c r="F9" s="366"/>
      <c r="G9" s="31">
        <v>2</v>
      </c>
      <c r="H9" s="100">
        <f>H10+H11+H12+H13+H14+H15+H16+H17</f>
        <v>0</v>
      </c>
      <c r="I9" s="100">
        <f>I10+I11+I12+I13+I14+I15+I16+I17</f>
        <v>0</v>
      </c>
    </row>
    <row r="10" spans="1:9" ht="12.75" customHeight="1" x14ac:dyDescent="0.25">
      <c r="A10" s="343" t="s">
        <v>319</v>
      </c>
      <c r="B10" s="343"/>
      <c r="C10" s="343"/>
      <c r="D10" s="343"/>
      <c r="E10" s="343"/>
      <c r="F10" s="343"/>
      <c r="G10" s="30">
        <v>3</v>
      </c>
      <c r="H10" s="99">
        <v>0</v>
      </c>
      <c r="I10" s="99">
        <v>0</v>
      </c>
    </row>
    <row r="11" spans="1:9" ht="22.2" customHeight="1" x14ac:dyDescent="0.25">
      <c r="A11" s="343" t="s">
        <v>320</v>
      </c>
      <c r="B11" s="343"/>
      <c r="C11" s="343"/>
      <c r="D11" s="343"/>
      <c r="E11" s="343"/>
      <c r="F11" s="343"/>
      <c r="G11" s="30">
        <v>4</v>
      </c>
      <c r="H11" s="99">
        <v>0</v>
      </c>
      <c r="I11" s="99">
        <v>0</v>
      </c>
    </row>
    <row r="12" spans="1:9" ht="23.4" customHeight="1" x14ac:dyDescent="0.25">
      <c r="A12" s="343" t="s">
        <v>321</v>
      </c>
      <c r="B12" s="343"/>
      <c r="C12" s="343"/>
      <c r="D12" s="343"/>
      <c r="E12" s="343"/>
      <c r="F12" s="343"/>
      <c r="G12" s="30">
        <v>5</v>
      </c>
      <c r="H12" s="99">
        <v>0</v>
      </c>
      <c r="I12" s="99">
        <v>0</v>
      </c>
    </row>
    <row r="13" spans="1:9" ht="12.75" customHeight="1" x14ac:dyDescent="0.25">
      <c r="A13" s="343" t="s">
        <v>322</v>
      </c>
      <c r="B13" s="343"/>
      <c r="C13" s="343"/>
      <c r="D13" s="343"/>
      <c r="E13" s="343"/>
      <c r="F13" s="343"/>
      <c r="G13" s="30">
        <v>6</v>
      </c>
      <c r="H13" s="99">
        <v>0</v>
      </c>
      <c r="I13" s="99">
        <v>0</v>
      </c>
    </row>
    <row r="14" spans="1:9" ht="12.75" customHeight="1" x14ac:dyDescent="0.25">
      <c r="A14" s="343" t="s">
        <v>323</v>
      </c>
      <c r="B14" s="343"/>
      <c r="C14" s="343"/>
      <c r="D14" s="343"/>
      <c r="E14" s="343"/>
      <c r="F14" s="343"/>
      <c r="G14" s="30">
        <v>7</v>
      </c>
      <c r="H14" s="99">
        <v>0</v>
      </c>
      <c r="I14" s="99">
        <v>0</v>
      </c>
    </row>
    <row r="15" spans="1:9" ht="12.75" customHeight="1" x14ac:dyDescent="0.25">
      <c r="A15" s="343" t="s">
        <v>324</v>
      </c>
      <c r="B15" s="343"/>
      <c r="C15" s="343"/>
      <c r="D15" s="343"/>
      <c r="E15" s="343"/>
      <c r="F15" s="343"/>
      <c r="G15" s="30">
        <v>8</v>
      </c>
      <c r="H15" s="99">
        <v>0</v>
      </c>
      <c r="I15" s="99">
        <v>0</v>
      </c>
    </row>
    <row r="16" spans="1:9" ht="12.75" customHeight="1" x14ac:dyDescent="0.25">
      <c r="A16" s="343" t="s">
        <v>325</v>
      </c>
      <c r="B16" s="343"/>
      <c r="C16" s="343"/>
      <c r="D16" s="343"/>
      <c r="E16" s="343"/>
      <c r="F16" s="343"/>
      <c r="G16" s="30">
        <v>9</v>
      </c>
      <c r="H16" s="99">
        <v>0</v>
      </c>
      <c r="I16" s="99">
        <v>0</v>
      </c>
    </row>
    <row r="17" spans="1:9" ht="25.2" customHeight="1" x14ac:dyDescent="0.25">
      <c r="A17" s="343" t="s">
        <v>326</v>
      </c>
      <c r="B17" s="343"/>
      <c r="C17" s="343"/>
      <c r="D17" s="343"/>
      <c r="E17" s="343"/>
      <c r="F17" s="343"/>
      <c r="G17" s="30">
        <v>10</v>
      </c>
      <c r="H17" s="99">
        <v>0</v>
      </c>
      <c r="I17" s="99">
        <v>0</v>
      </c>
    </row>
    <row r="18" spans="1:9" ht="28.2" customHeight="1" x14ac:dyDescent="0.25">
      <c r="A18" s="365" t="s">
        <v>327</v>
      </c>
      <c r="B18" s="365"/>
      <c r="C18" s="365"/>
      <c r="D18" s="365"/>
      <c r="E18" s="365"/>
      <c r="F18" s="365"/>
      <c r="G18" s="31">
        <v>11</v>
      </c>
      <c r="H18" s="100">
        <f>H8+H9</f>
        <v>0</v>
      </c>
      <c r="I18" s="100">
        <f>I8+I9</f>
        <v>0</v>
      </c>
    </row>
    <row r="19" spans="1:9" ht="12.75" customHeight="1" x14ac:dyDescent="0.25">
      <c r="A19" s="366" t="s">
        <v>328</v>
      </c>
      <c r="B19" s="366"/>
      <c r="C19" s="366"/>
      <c r="D19" s="366"/>
      <c r="E19" s="366"/>
      <c r="F19" s="366"/>
      <c r="G19" s="31">
        <v>12</v>
      </c>
      <c r="H19" s="100">
        <f>H20+H21+H22+H23</f>
        <v>0</v>
      </c>
      <c r="I19" s="100">
        <f>I20+I21+I22+I23</f>
        <v>0</v>
      </c>
    </row>
    <row r="20" spans="1:9" ht="12.75" customHeight="1" x14ac:dyDescent="0.25">
      <c r="A20" s="343" t="s">
        <v>329</v>
      </c>
      <c r="B20" s="343"/>
      <c r="C20" s="343"/>
      <c r="D20" s="343"/>
      <c r="E20" s="343"/>
      <c r="F20" s="343"/>
      <c r="G20" s="30">
        <v>13</v>
      </c>
      <c r="H20" s="99">
        <v>0</v>
      </c>
      <c r="I20" s="99">
        <v>0</v>
      </c>
    </row>
    <row r="21" spans="1:9" ht="12.75" customHeight="1" x14ac:dyDescent="0.25">
      <c r="A21" s="343" t="s">
        <v>330</v>
      </c>
      <c r="B21" s="343"/>
      <c r="C21" s="343"/>
      <c r="D21" s="343"/>
      <c r="E21" s="343"/>
      <c r="F21" s="343"/>
      <c r="G21" s="30">
        <v>14</v>
      </c>
      <c r="H21" s="99">
        <v>0</v>
      </c>
      <c r="I21" s="99">
        <v>0</v>
      </c>
    </row>
    <row r="22" spans="1:9" ht="12.75" customHeight="1" x14ac:dyDescent="0.25">
      <c r="A22" s="343" t="s">
        <v>331</v>
      </c>
      <c r="B22" s="343"/>
      <c r="C22" s="343"/>
      <c r="D22" s="343"/>
      <c r="E22" s="343"/>
      <c r="F22" s="343"/>
      <c r="G22" s="30">
        <v>15</v>
      </c>
      <c r="H22" s="99">
        <v>0</v>
      </c>
      <c r="I22" s="99">
        <v>0</v>
      </c>
    </row>
    <row r="23" spans="1:9" ht="12.75" customHeight="1" x14ac:dyDescent="0.25">
      <c r="A23" s="343" t="s">
        <v>332</v>
      </c>
      <c r="B23" s="343"/>
      <c r="C23" s="343"/>
      <c r="D23" s="343"/>
      <c r="E23" s="343"/>
      <c r="F23" s="343"/>
      <c r="G23" s="30">
        <v>16</v>
      </c>
      <c r="H23" s="99">
        <v>0</v>
      </c>
      <c r="I23" s="99">
        <v>0</v>
      </c>
    </row>
    <row r="24" spans="1:9" ht="12.75" customHeight="1" x14ac:dyDescent="0.25">
      <c r="A24" s="365" t="s">
        <v>333</v>
      </c>
      <c r="B24" s="365"/>
      <c r="C24" s="365"/>
      <c r="D24" s="365"/>
      <c r="E24" s="365"/>
      <c r="F24" s="365"/>
      <c r="G24" s="31">
        <v>17</v>
      </c>
      <c r="H24" s="100">
        <f>H18+H19</f>
        <v>0</v>
      </c>
      <c r="I24" s="100">
        <f>I18+I19</f>
        <v>0</v>
      </c>
    </row>
    <row r="25" spans="1:9" ht="12.75" customHeight="1" x14ac:dyDescent="0.25">
      <c r="A25" s="308" t="s">
        <v>334</v>
      </c>
      <c r="B25" s="308"/>
      <c r="C25" s="308"/>
      <c r="D25" s="308"/>
      <c r="E25" s="308"/>
      <c r="F25" s="308"/>
      <c r="G25" s="30">
        <v>18</v>
      </c>
      <c r="H25" s="99">
        <v>0</v>
      </c>
      <c r="I25" s="99">
        <v>0</v>
      </c>
    </row>
    <row r="26" spans="1:9" ht="12.75" customHeight="1" x14ac:dyDescent="0.25">
      <c r="A26" s="308" t="s">
        <v>335</v>
      </c>
      <c r="B26" s="308"/>
      <c r="C26" s="308"/>
      <c r="D26" s="308"/>
      <c r="E26" s="308"/>
      <c r="F26" s="308"/>
      <c r="G26" s="30">
        <v>19</v>
      </c>
      <c r="H26" s="99">
        <v>0</v>
      </c>
      <c r="I26" s="99">
        <v>0</v>
      </c>
    </row>
    <row r="27" spans="1:9" ht="25.95" customHeight="1" x14ac:dyDescent="0.25">
      <c r="A27" s="370" t="s">
        <v>336</v>
      </c>
      <c r="B27" s="370"/>
      <c r="C27" s="370"/>
      <c r="D27" s="370"/>
      <c r="E27" s="370"/>
      <c r="F27" s="370"/>
      <c r="G27" s="31">
        <v>20</v>
      </c>
      <c r="H27" s="100">
        <f>H24+H25+H26</f>
        <v>0</v>
      </c>
      <c r="I27" s="100">
        <f>I24+I25+I26</f>
        <v>0</v>
      </c>
    </row>
    <row r="28" spans="1:9" x14ac:dyDescent="0.25">
      <c r="A28" s="369" t="s">
        <v>337</v>
      </c>
      <c r="B28" s="369"/>
      <c r="C28" s="369"/>
      <c r="D28" s="369"/>
      <c r="E28" s="369"/>
      <c r="F28" s="369"/>
      <c r="G28" s="369"/>
      <c r="H28" s="369"/>
      <c r="I28" s="369"/>
    </row>
    <row r="29" spans="1:9" ht="30.6" customHeight="1" x14ac:dyDescent="0.25">
      <c r="A29" s="308" t="s">
        <v>338</v>
      </c>
      <c r="B29" s="308"/>
      <c r="C29" s="308"/>
      <c r="D29" s="308"/>
      <c r="E29" s="308"/>
      <c r="F29" s="308"/>
      <c r="G29" s="30">
        <v>21</v>
      </c>
      <c r="H29" s="99">
        <v>0</v>
      </c>
      <c r="I29" s="99">
        <v>0</v>
      </c>
    </row>
    <row r="30" spans="1:9" ht="12.75" customHeight="1" x14ac:dyDescent="0.25">
      <c r="A30" s="308" t="s">
        <v>339</v>
      </c>
      <c r="B30" s="308"/>
      <c r="C30" s="308"/>
      <c r="D30" s="308"/>
      <c r="E30" s="308"/>
      <c r="F30" s="308"/>
      <c r="G30" s="30">
        <v>22</v>
      </c>
      <c r="H30" s="99">
        <v>0</v>
      </c>
      <c r="I30" s="99">
        <v>0</v>
      </c>
    </row>
    <row r="31" spans="1:9" ht="12.75" customHeight="1" x14ac:dyDescent="0.25">
      <c r="A31" s="308" t="s">
        <v>340</v>
      </c>
      <c r="B31" s="308"/>
      <c r="C31" s="308"/>
      <c r="D31" s="308"/>
      <c r="E31" s="308"/>
      <c r="F31" s="308"/>
      <c r="G31" s="30">
        <v>23</v>
      </c>
      <c r="H31" s="99">
        <v>0</v>
      </c>
      <c r="I31" s="99">
        <v>0</v>
      </c>
    </row>
    <row r="32" spans="1:9" ht="12.75" customHeight="1" x14ac:dyDescent="0.25">
      <c r="A32" s="308" t="s">
        <v>341</v>
      </c>
      <c r="B32" s="308"/>
      <c r="C32" s="308"/>
      <c r="D32" s="308"/>
      <c r="E32" s="308"/>
      <c r="F32" s="308"/>
      <c r="G32" s="30">
        <v>24</v>
      </c>
      <c r="H32" s="99">
        <v>0</v>
      </c>
      <c r="I32" s="99">
        <v>0</v>
      </c>
    </row>
    <row r="33" spans="1:9" ht="12.75" customHeight="1" x14ac:dyDescent="0.25">
      <c r="A33" s="308" t="s">
        <v>342</v>
      </c>
      <c r="B33" s="308"/>
      <c r="C33" s="308"/>
      <c r="D33" s="308"/>
      <c r="E33" s="308"/>
      <c r="F33" s="308"/>
      <c r="G33" s="30">
        <v>25</v>
      </c>
      <c r="H33" s="99">
        <v>0</v>
      </c>
      <c r="I33" s="99">
        <v>0</v>
      </c>
    </row>
    <row r="34" spans="1:9" ht="12.75" customHeight="1" x14ac:dyDescent="0.25">
      <c r="A34" s="308" t="s">
        <v>343</v>
      </c>
      <c r="B34" s="308"/>
      <c r="C34" s="308"/>
      <c r="D34" s="308"/>
      <c r="E34" s="308"/>
      <c r="F34" s="308"/>
      <c r="G34" s="30">
        <v>26</v>
      </c>
      <c r="H34" s="99">
        <v>0</v>
      </c>
      <c r="I34" s="99">
        <v>0</v>
      </c>
    </row>
    <row r="35" spans="1:9" ht="26.4" customHeight="1" x14ac:dyDescent="0.25">
      <c r="A35" s="365" t="s">
        <v>344</v>
      </c>
      <c r="B35" s="365"/>
      <c r="C35" s="365"/>
      <c r="D35" s="365"/>
      <c r="E35" s="365"/>
      <c r="F35" s="365"/>
      <c r="G35" s="31">
        <v>27</v>
      </c>
      <c r="H35" s="101">
        <f>H29+H30+H31+H32+H33+H34</f>
        <v>0</v>
      </c>
      <c r="I35" s="101">
        <f>I29+I30+I31+I32+I33+I34</f>
        <v>0</v>
      </c>
    </row>
    <row r="36" spans="1:9" ht="22.95" customHeight="1" x14ac:dyDescent="0.25">
      <c r="A36" s="308" t="s">
        <v>345</v>
      </c>
      <c r="B36" s="308"/>
      <c r="C36" s="308"/>
      <c r="D36" s="308"/>
      <c r="E36" s="308"/>
      <c r="F36" s="308"/>
      <c r="G36" s="30">
        <v>28</v>
      </c>
      <c r="H36" s="99">
        <v>0</v>
      </c>
      <c r="I36" s="99">
        <v>0</v>
      </c>
    </row>
    <row r="37" spans="1:9" ht="12.75" customHeight="1" x14ac:dyDescent="0.25">
      <c r="A37" s="308" t="s">
        <v>346</v>
      </c>
      <c r="B37" s="308"/>
      <c r="C37" s="308"/>
      <c r="D37" s="308"/>
      <c r="E37" s="308"/>
      <c r="F37" s="308"/>
      <c r="G37" s="30">
        <v>29</v>
      </c>
      <c r="H37" s="99">
        <v>0</v>
      </c>
      <c r="I37" s="99">
        <v>0</v>
      </c>
    </row>
    <row r="38" spans="1:9" ht="12.75" customHeight="1" x14ac:dyDescent="0.25">
      <c r="A38" s="308" t="s">
        <v>347</v>
      </c>
      <c r="B38" s="308"/>
      <c r="C38" s="308"/>
      <c r="D38" s="308"/>
      <c r="E38" s="308"/>
      <c r="F38" s="308"/>
      <c r="G38" s="30">
        <v>30</v>
      </c>
      <c r="H38" s="99">
        <v>0</v>
      </c>
      <c r="I38" s="99">
        <v>0</v>
      </c>
    </row>
    <row r="39" spans="1:9" ht="12.75" customHeight="1" x14ac:dyDescent="0.25">
      <c r="A39" s="308" t="s">
        <v>348</v>
      </c>
      <c r="B39" s="308"/>
      <c r="C39" s="308"/>
      <c r="D39" s="308"/>
      <c r="E39" s="308"/>
      <c r="F39" s="308"/>
      <c r="G39" s="30">
        <v>31</v>
      </c>
      <c r="H39" s="99">
        <v>0</v>
      </c>
      <c r="I39" s="99">
        <v>0</v>
      </c>
    </row>
    <row r="40" spans="1:9" ht="12.75" customHeight="1" x14ac:dyDescent="0.25">
      <c r="A40" s="308" t="s">
        <v>349</v>
      </c>
      <c r="B40" s="308"/>
      <c r="C40" s="308"/>
      <c r="D40" s="308"/>
      <c r="E40" s="308"/>
      <c r="F40" s="308"/>
      <c r="G40" s="30">
        <v>32</v>
      </c>
      <c r="H40" s="99">
        <v>0</v>
      </c>
      <c r="I40" s="99">
        <v>0</v>
      </c>
    </row>
    <row r="41" spans="1:9" ht="24" customHeight="1" x14ac:dyDescent="0.25">
      <c r="A41" s="365" t="s">
        <v>350</v>
      </c>
      <c r="B41" s="365"/>
      <c r="C41" s="365"/>
      <c r="D41" s="365"/>
      <c r="E41" s="365"/>
      <c r="F41" s="365"/>
      <c r="G41" s="31">
        <v>33</v>
      </c>
      <c r="H41" s="101">
        <f>H36+H37+H38+H39+H40</f>
        <v>0</v>
      </c>
      <c r="I41" s="101">
        <f>I36+I37+I38+I39+I40</f>
        <v>0</v>
      </c>
    </row>
    <row r="42" spans="1:9" ht="29.4" customHeight="1" x14ac:dyDescent="0.25">
      <c r="A42" s="370" t="s">
        <v>351</v>
      </c>
      <c r="B42" s="370"/>
      <c r="C42" s="370"/>
      <c r="D42" s="370"/>
      <c r="E42" s="370"/>
      <c r="F42" s="370"/>
      <c r="G42" s="31">
        <v>34</v>
      </c>
      <c r="H42" s="101">
        <f>H35+H41</f>
        <v>0</v>
      </c>
      <c r="I42" s="101">
        <f>I35+I41</f>
        <v>0</v>
      </c>
    </row>
    <row r="43" spans="1:9" x14ac:dyDescent="0.25">
      <c r="A43" s="369" t="s">
        <v>352</v>
      </c>
      <c r="B43" s="369"/>
      <c r="C43" s="369"/>
      <c r="D43" s="369"/>
      <c r="E43" s="369"/>
      <c r="F43" s="369"/>
      <c r="G43" s="369"/>
      <c r="H43" s="369"/>
      <c r="I43" s="369"/>
    </row>
    <row r="44" spans="1:9" ht="12.75" customHeight="1" x14ac:dyDescent="0.25">
      <c r="A44" s="308" t="s">
        <v>353</v>
      </c>
      <c r="B44" s="308"/>
      <c r="C44" s="308"/>
      <c r="D44" s="308"/>
      <c r="E44" s="308"/>
      <c r="F44" s="308"/>
      <c r="G44" s="30">
        <v>35</v>
      </c>
      <c r="H44" s="99">
        <v>0</v>
      </c>
      <c r="I44" s="99">
        <v>0</v>
      </c>
    </row>
    <row r="45" spans="1:9" ht="25.2" customHeight="1" x14ac:dyDescent="0.25">
      <c r="A45" s="308" t="s">
        <v>354</v>
      </c>
      <c r="B45" s="308"/>
      <c r="C45" s="308"/>
      <c r="D45" s="308"/>
      <c r="E45" s="308"/>
      <c r="F45" s="308"/>
      <c r="G45" s="30">
        <v>36</v>
      </c>
      <c r="H45" s="99">
        <v>0</v>
      </c>
      <c r="I45" s="99">
        <v>0</v>
      </c>
    </row>
    <row r="46" spans="1:9" ht="12.75" customHeight="1" x14ac:dyDescent="0.25">
      <c r="A46" s="308" t="s">
        <v>355</v>
      </c>
      <c r="B46" s="308"/>
      <c r="C46" s="308"/>
      <c r="D46" s="308"/>
      <c r="E46" s="308"/>
      <c r="F46" s="308"/>
      <c r="G46" s="30">
        <v>37</v>
      </c>
      <c r="H46" s="99">
        <v>0</v>
      </c>
      <c r="I46" s="99">
        <v>0</v>
      </c>
    </row>
    <row r="47" spans="1:9" ht="12.75" customHeight="1" x14ac:dyDescent="0.25">
      <c r="A47" s="308" t="s">
        <v>356</v>
      </c>
      <c r="B47" s="308"/>
      <c r="C47" s="308"/>
      <c r="D47" s="308"/>
      <c r="E47" s="308"/>
      <c r="F47" s="308"/>
      <c r="G47" s="30">
        <v>38</v>
      </c>
      <c r="H47" s="99">
        <v>0</v>
      </c>
      <c r="I47" s="99">
        <v>0</v>
      </c>
    </row>
    <row r="48" spans="1:9" ht="22.2" customHeight="1" x14ac:dyDescent="0.25">
      <c r="A48" s="365" t="s">
        <v>357</v>
      </c>
      <c r="B48" s="365"/>
      <c r="C48" s="365"/>
      <c r="D48" s="365"/>
      <c r="E48" s="365"/>
      <c r="F48" s="365"/>
      <c r="G48" s="31">
        <v>39</v>
      </c>
      <c r="H48" s="101">
        <f>H44+H45+H46+H47</f>
        <v>0</v>
      </c>
      <c r="I48" s="101">
        <f>I44+I45+I46+I47</f>
        <v>0</v>
      </c>
    </row>
    <row r="49" spans="1:9" ht="24.6" customHeight="1" x14ac:dyDescent="0.25">
      <c r="A49" s="308" t="s">
        <v>358</v>
      </c>
      <c r="B49" s="308"/>
      <c r="C49" s="308"/>
      <c r="D49" s="308"/>
      <c r="E49" s="308"/>
      <c r="F49" s="308"/>
      <c r="G49" s="30">
        <v>40</v>
      </c>
      <c r="H49" s="99">
        <v>0</v>
      </c>
      <c r="I49" s="99">
        <v>0</v>
      </c>
    </row>
    <row r="50" spans="1:9" ht="12.75" customHeight="1" x14ac:dyDescent="0.25">
      <c r="A50" s="308" t="s">
        <v>359</v>
      </c>
      <c r="B50" s="308"/>
      <c r="C50" s="308"/>
      <c r="D50" s="308"/>
      <c r="E50" s="308"/>
      <c r="F50" s="308"/>
      <c r="G50" s="30">
        <v>41</v>
      </c>
      <c r="H50" s="99">
        <v>0</v>
      </c>
      <c r="I50" s="99">
        <v>0</v>
      </c>
    </row>
    <row r="51" spans="1:9" ht="12.75" customHeight="1" x14ac:dyDescent="0.25">
      <c r="A51" s="308" t="s">
        <v>360</v>
      </c>
      <c r="B51" s="308"/>
      <c r="C51" s="308"/>
      <c r="D51" s="308"/>
      <c r="E51" s="308"/>
      <c r="F51" s="308"/>
      <c r="G51" s="30">
        <v>42</v>
      </c>
      <c r="H51" s="99">
        <v>0</v>
      </c>
      <c r="I51" s="99">
        <v>0</v>
      </c>
    </row>
    <row r="52" spans="1:9" ht="22.95" customHeight="1" x14ac:dyDescent="0.25">
      <c r="A52" s="308" t="s">
        <v>361</v>
      </c>
      <c r="B52" s="308"/>
      <c r="C52" s="308"/>
      <c r="D52" s="308"/>
      <c r="E52" s="308"/>
      <c r="F52" s="308"/>
      <c r="G52" s="30">
        <v>43</v>
      </c>
      <c r="H52" s="99">
        <v>0</v>
      </c>
      <c r="I52" s="99">
        <v>0</v>
      </c>
    </row>
    <row r="53" spans="1:9" ht="12.75" customHeight="1" x14ac:dyDescent="0.25">
      <c r="A53" s="308" t="s">
        <v>362</v>
      </c>
      <c r="B53" s="308"/>
      <c r="C53" s="308"/>
      <c r="D53" s="308"/>
      <c r="E53" s="308"/>
      <c r="F53" s="308"/>
      <c r="G53" s="30">
        <v>44</v>
      </c>
      <c r="H53" s="99">
        <v>0</v>
      </c>
      <c r="I53" s="99">
        <v>0</v>
      </c>
    </row>
    <row r="54" spans="1:9" ht="30.6" customHeight="1" x14ac:dyDescent="0.25">
      <c r="A54" s="365" t="s">
        <v>363</v>
      </c>
      <c r="B54" s="365"/>
      <c r="C54" s="365"/>
      <c r="D54" s="365"/>
      <c r="E54" s="365"/>
      <c r="F54" s="365"/>
      <c r="G54" s="31">
        <v>45</v>
      </c>
      <c r="H54" s="101">
        <f>H49+H50+H51+H52+H53</f>
        <v>0</v>
      </c>
      <c r="I54" s="101">
        <f>I49+I50+I51+I52+I53</f>
        <v>0</v>
      </c>
    </row>
    <row r="55" spans="1:9" ht="29.4" customHeight="1" x14ac:dyDescent="0.25">
      <c r="A55" s="370" t="s">
        <v>364</v>
      </c>
      <c r="B55" s="370"/>
      <c r="C55" s="370"/>
      <c r="D55" s="370"/>
      <c r="E55" s="370"/>
      <c r="F55" s="370"/>
      <c r="G55" s="31">
        <v>46</v>
      </c>
      <c r="H55" s="101">
        <f>H48+H54</f>
        <v>0</v>
      </c>
      <c r="I55" s="101">
        <f>I48+I54</f>
        <v>0</v>
      </c>
    </row>
    <row r="56" spans="1:9" x14ac:dyDescent="0.25">
      <c r="A56" s="308" t="s">
        <v>365</v>
      </c>
      <c r="B56" s="308"/>
      <c r="C56" s="308"/>
      <c r="D56" s="308"/>
      <c r="E56" s="308"/>
      <c r="F56" s="308"/>
      <c r="G56" s="30">
        <v>47</v>
      </c>
      <c r="H56" s="99">
        <v>0</v>
      </c>
      <c r="I56" s="99">
        <v>0</v>
      </c>
    </row>
    <row r="57" spans="1:9" ht="26.4" customHeight="1" x14ac:dyDescent="0.25">
      <c r="A57" s="370" t="s">
        <v>366</v>
      </c>
      <c r="B57" s="370"/>
      <c r="C57" s="370"/>
      <c r="D57" s="370"/>
      <c r="E57" s="370"/>
      <c r="F57" s="370"/>
      <c r="G57" s="31">
        <v>48</v>
      </c>
      <c r="H57" s="101">
        <f>H27+H42+H55+H56</f>
        <v>0</v>
      </c>
      <c r="I57" s="101">
        <f>I27+I42+I55+I56</f>
        <v>0</v>
      </c>
    </row>
    <row r="58" spans="1:9" x14ac:dyDescent="0.25">
      <c r="A58" s="371" t="s">
        <v>367</v>
      </c>
      <c r="B58" s="371"/>
      <c r="C58" s="371"/>
      <c r="D58" s="371"/>
      <c r="E58" s="371"/>
      <c r="F58" s="371"/>
      <c r="G58" s="30">
        <v>49</v>
      </c>
      <c r="H58" s="99">
        <v>0</v>
      </c>
      <c r="I58" s="99">
        <v>0</v>
      </c>
    </row>
    <row r="59" spans="1:9" ht="31.2" customHeight="1" x14ac:dyDescent="0.25">
      <c r="A59" s="370" t="s">
        <v>368</v>
      </c>
      <c r="B59" s="370"/>
      <c r="C59" s="370"/>
      <c r="D59" s="370"/>
      <c r="E59" s="370"/>
      <c r="F59" s="370"/>
      <c r="G59" s="31">
        <v>50</v>
      </c>
      <c r="H59" s="101">
        <f>H57+H58</f>
        <v>0</v>
      </c>
      <c r="I59" s="101">
        <f>I57+I58</f>
        <v>0</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9" zoomScale="85" zoomScaleNormal="100" zoomScaleSheetLayoutView="85" workbookViewId="0">
      <selection activeCell="I48" sqref="I48"/>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359" t="s">
        <v>369</v>
      </c>
      <c r="B1" s="360"/>
      <c r="C1" s="360"/>
      <c r="D1" s="360"/>
      <c r="E1" s="360"/>
      <c r="F1" s="360"/>
      <c r="G1" s="360"/>
      <c r="H1" s="360"/>
      <c r="I1" s="360"/>
    </row>
    <row r="2" spans="1:9" ht="12.75" customHeight="1" x14ac:dyDescent="0.25">
      <c r="A2" s="361" t="s">
        <v>199</v>
      </c>
      <c r="B2" s="314"/>
      <c r="C2" s="314"/>
      <c r="D2" s="314"/>
      <c r="E2" s="314"/>
      <c r="F2" s="314"/>
      <c r="G2" s="314"/>
      <c r="H2" s="314"/>
      <c r="I2" s="314"/>
    </row>
    <row r="3" spans="1:9" x14ac:dyDescent="0.25">
      <c r="A3" s="382" t="s">
        <v>80</v>
      </c>
      <c r="B3" s="383"/>
      <c r="C3" s="383"/>
      <c r="D3" s="383"/>
      <c r="E3" s="383"/>
      <c r="F3" s="383"/>
      <c r="G3" s="383"/>
      <c r="H3" s="383"/>
      <c r="I3" s="383"/>
    </row>
    <row r="4" spans="1:9" x14ac:dyDescent="0.25">
      <c r="A4" s="362" t="s">
        <v>81</v>
      </c>
      <c r="B4" s="317"/>
      <c r="C4" s="317"/>
      <c r="D4" s="317"/>
      <c r="E4" s="317"/>
      <c r="F4" s="317"/>
      <c r="G4" s="317"/>
      <c r="H4" s="317"/>
      <c r="I4" s="318"/>
    </row>
    <row r="5" spans="1:9" ht="22.2" x14ac:dyDescent="0.25">
      <c r="A5" s="367" t="s">
        <v>82</v>
      </c>
      <c r="B5" s="322"/>
      <c r="C5" s="322"/>
      <c r="D5" s="322"/>
      <c r="E5" s="322"/>
      <c r="F5" s="322"/>
      <c r="G5" s="27" t="s">
        <v>201</v>
      </c>
      <c r="H5" s="28" t="s">
        <v>202</v>
      </c>
      <c r="I5" s="28" t="s">
        <v>203</v>
      </c>
    </row>
    <row r="6" spans="1:9" x14ac:dyDescent="0.25">
      <c r="A6" s="368">
        <v>1</v>
      </c>
      <c r="B6" s="322"/>
      <c r="C6" s="322"/>
      <c r="D6" s="322"/>
      <c r="E6" s="322"/>
      <c r="F6" s="322"/>
      <c r="G6" s="102">
        <v>2</v>
      </c>
      <c r="H6" s="28" t="s">
        <v>314</v>
      </c>
      <c r="I6" s="28" t="s">
        <v>315</v>
      </c>
    </row>
    <row r="7" spans="1:9" x14ac:dyDescent="0.25">
      <c r="A7" s="376" t="s">
        <v>316</v>
      </c>
      <c r="B7" s="377"/>
      <c r="C7" s="377"/>
      <c r="D7" s="377"/>
      <c r="E7" s="377"/>
      <c r="F7" s="377"/>
      <c r="G7" s="377"/>
      <c r="H7" s="377"/>
      <c r="I7" s="378"/>
    </row>
    <row r="8" spans="1:9" x14ac:dyDescent="0.25">
      <c r="A8" s="380" t="s">
        <v>370</v>
      </c>
      <c r="B8" s="380"/>
      <c r="C8" s="380"/>
      <c r="D8" s="380"/>
      <c r="E8" s="380"/>
      <c r="F8" s="380"/>
      <c r="G8" s="10">
        <v>1</v>
      </c>
      <c r="H8" s="103">
        <v>325662709</v>
      </c>
      <c r="I8" s="103">
        <v>430980880</v>
      </c>
    </row>
    <row r="9" spans="1:9" x14ac:dyDescent="0.25">
      <c r="A9" s="373" t="s">
        <v>371</v>
      </c>
      <c r="B9" s="373"/>
      <c r="C9" s="373"/>
      <c r="D9" s="373"/>
      <c r="E9" s="373"/>
      <c r="F9" s="373"/>
      <c r="G9" s="11">
        <v>2</v>
      </c>
      <c r="H9" s="104">
        <v>20925</v>
      </c>
      <c r="I9" s="104">
        <v>26947</v>
      </c>
    </row>
    <row r="10" spans="1:9" x14ac:dyDescent="0.25">
      <c r="A10" s="373" t="s">
        <v>372</v>
      </c>
      <c r="B10" s="373"/>
      <c r="C10" s="373"/>
      <c r="D10" s="373"/>
      <c r="E10" s="373"/>
      <c r="F10" s="373"/>
      <c r="G10" s="11">
        <v>3</v>
      </c>
      <c r="H10" s="104">
        <v>174320</v>
      </c>
      <c r="I10" s="104">
        <v>2360519</v>
      </c>
    </row>
    <row r="11" spans="1:9" x14ac:dyDescent="0.25">
      <c r="A11" s="373" t="s">
        <v>373</v>
      </c>
      <c r="B11" s="373"/>
      <c r="C11" s="373"/>
      <c r="D11" s="373"/>
      <c r="E11" s="373"/>
      <c r="F11" s="373"/>
      <c r="G11" s="11">
        <v>4</v>
      </c>
      <c r="H11" s="104">
        <v>11203428</v>
      </c>
      <c r="I11" s="104">
        <v>11409696</v>
      </c>
    </row>
    <row r="12" spans="1:9" x14ac:dyDescent="0.25">
      <c r="A12" s="373" t="s">
        <v>374</v>
      </c>
      <c r="B12" s="373"/>
      <c r="C12" s="373"/>
      <c r="D12" s="373"/>
      <c r="E12" s="373"/>
      <c r="F12" s="373"/>
      <c r="G12" s="11">
        <v>5</v>
      </c>
      <c r="H12" s="104">
        <v>4448034</v>
      </c>
      <c r="I12" s="104">
        <v>5119600</v>
      </c>
    </row>
    <row r="13" spans="1:9" x14ac:dyDescent="0.25">
      <c r="A13" s="381" t="s">
        <v>375</v>
      </c>
      <c r="B13" s="381"/>
      <c r="C13" s="381"/>
      <c r="D13" s="381"/>
      <c r="E13" s="381"/>
      <c r="F13" s="381"/>
      <c r="G13" s="24">
        <v>6</v>
      </c>
      <c r="H13" s="105">
        <f>SUM(H8:H12)</f>
        <v>341509416</v>
      </c>
      <c r="I13" s="105">
        <f>SUM(I8:I12)</f>
        <v>449897642</v>
      </c>
    </row>
    <row r="14" spans="1:9" ht="12.75" customHeight="1" x14ac:dyDescent="0.25">
      <c r="A14" s="373" t="s">
        <v>376</v>
      </c>
      <c r="B14" s="373"/>
      <c r="C14" s="373"/>
      <c r="D14" s="373"/>
      <c r="E14" s="373"/>
      <c r="F14" s="373"/>
      <c r="G14" s="11">
        <v>7</v>
      </c>
      <c r="H14" s="104">
        <v>-197291306</v>
      </c>
      <c r="I14" s="104">
        <v>-235704409</v>
      </c>
    </row>
    <row r="15" spans="1:9" ht="12.75" customHeight="1" x14ac:dyDescent="0.25">
      <c r="A15" s="373" t="s">
        <v>377</v>
      </c>
      <c r="B15" s="373"/>
      <c r="C15" s="373"/>
      <c r="D15" s="373"/>
      <c r="E15" s="373"/>
      <c r="F15" s="373"/>
      <c r="G15" s="11">
        <v>8</v>
      </c>
      <c r="H15" s="104">
        <v>-47776511</v>
      </c>
      <c r="I15" s="104">
        <v>-69623275</v>
      </c>
    </row>
    <row r="16" spans="1:9" ht="12.75" customHeight="1" x14ac:dyDescent="0.25">
      <c r="A16" s="373" t="s">
        <v>378</v>
      </c>
      <c r="B16" s="373"/>
      <c r="C16" s="373"/>
      <c r="D16" s="373"/>
      <c r="E16" s="373"/>
      <c r="F16" s="373"/>
      <c r="G16" s="11">
        <v>9</v>
      </c>
      <c r="H16" s="104">
        <v>-2847486</v>
      </c>
      <c r="I16" s="104">
        <v>-1371399</v>
      </c>
    </row>
    <row r="17" spans="1:9" ht="12.75" customHeight="1" x14ac:dyDescent="0.25">
      <c r="A17" s="373" t="s">
        <v>379</v>
      </c>
      <c r="B17" s="373"/>
      <c r="C17" s="373"/>
      <c r="D17" s="373"/>
      <c r="E17" s="373"/>
      <c r="F17" s="373"/>
      <c r="G17" s="11">
        <v>10</v>
      </c>
      <c r="H17" s="104">
        <v>-389295</v>
      </c>
      <c r="I17" s="104">
        <v>-494067</v>
      </c>
    </row>
    <row r="18" spans="1:9" ht="12.75" customHeight="1" x14ac:dyDescent="0.25">
      <c r="A18" s="373" t="s">
        <v>380</v>
      </c>
      <c r="B18" s="373"/>
      <c r="C18" s="373"/>
      <c r="D18" s="373"/>
      <c r="E18" s="373"/>
      <c r="F18" s="373"/>
      <c r="G18" s="11">
        <v>11</v>
      </c>
      <c r="H18" s="104">
        <v>-5279662</v>
      </c>
      <c r="I18" s="104">
        <v>-12358719</v>
      </c>
    </row>
    <row r="19" spans="1:9" ht="12.75" customHeight="1" x14ac:dyDescent="0.25">
      <c r="A19" s="373" t="s">
        <v>381</v>
      </c>
      <c r="B19" s="373"/>
      <c r="C19" s="373"/>
      <c r="D19" s="373"/>
      <c r="E19" s="373"/>
      <c r="F19" s="373"/>
      <c r="G19" s="11">
        <v>12</v>
      </c>
      <c r="H19" s="104">
        <v>-17596644</v>
      </c>
      <c r="I19" s="104">
        <v>-29895462</v>
      </c>
    </row>
    <row r="20" spans="1:9" ht="26.25" customHeight="1" x14ac:dyDescent="0.25">
      <c r="A20" s="381" t="s">
        <v>382</v>
      </c>
      <c r="B20" s="381"/>
      <c r="C20" s="381"/>
      <c r="D20" s="381"/>
      <c r="E20" s="381"/>
      <c r="F20" s="381"/>
      <c r="G20" s="24">
        <v>13</v>
      </c>
      <c r="H20" s="105">
        <f>SUM(H14:H19)</f>
        <v>-271180904</v>
      </c>
      <c r="I20" s="105">
        <f>SUM(I14:I19)</f>
        <v>-349447331</v>
      </c>
    </row>
    <row r="21" spans="1:9" ht="27.6" customHeight="1" x14ac:dyDescent="0.25">
      <c r="A21" s="379" t="s">
        <v>383</v>
      </c>
      <c r="B21" s="379"/>
      <c r="C21" s="379"/>
      <c r="D21" s="379"/>
      <c r="E21" s="379"/>
      <c r="F21" s="379"/>
      <c r="G21" s="25">
        <v>14</v>
      </c>
      <c r="H21" s="106">
        <f>H13+H20</f>
        <v>70328512</v>
      </c>
      <c r="I21" s="106">
        <f>I13+I20</f>
        <v>100450311</v>
      </c>
    </row>
    <row r="22" spans="1:9" x14ac:dyDescent="0.25">
      <c r="A22" s="376" t="s">
        <v>337</v>
      </c>
      <c r="B22" s="377"/>
      <c r="C22" s="377"/>
      <c r="D22" s="377"/>
      <c r="E22" s="377"/>
      <c r="F22" s="377"/>
      <c r="G22" s="377"/>
      <c r="H22" s="377"/>
      <c r="I22" s="378"/>
    </row>
    <row r="23" spans="1:9" ht="26.4" customHeight="1" x14ac:dyDescent="0.25">
      <c r="A23" s="380" t="s">
        <v>384</v>
      </c>
      <c r="B23" s="380"/>
      <c r="C23" s="380"/>
      <c r="D23" s="380"/>
      <c r="E23" s="380"/>
      <c r="F23" s="380"/>
      <c r="G23" s="10">
        <v>15</v>
      </c>
      <c r="H23" s="103">
        <v>682088</v>
      </c>
      <c r="I23" s="103">
        <v>155521</v>
      </c>
    </row>
    <row r="24" spans="1:9" ht="12.75" customHeight="1" x14ac:dyDescent="0.25">
      <c r="A24" s="373" t="s">
        <v>385</v>
      </c>
      <c r="B24" s="373"/>
      <c r="C24" s="373"/>
      <c r="D24" s="373"/>
      <c r="E24" s="373"/>
      <c r="F24" s="373"/>
      <c r="G24" s="10">
        <v>16</v>
      </c>
      <c r="H24" s="104">
        <v>15000000</v>
      </c>
      <c r="I24" s="104">
        <v>772316</v>
      </c>
    </row>
    <row r="25" spans="1:9" ht="12.75" customHeight="1" x14ac:dyDescent="0.25">
      <c r="A25" s="373" t="s">
        <v>386</v>
      </c>
      <c r="B25" s="373"/>
      <c r="C25" s="373"/>
      <c r="D25" s="373"/>
      <c r="E25" s="373"/>
      <c r="F25" s="373"/>
      <c r="G25" s="10">
        <v>17</v>
      </c>
      <c r="H25" s="104">
        <v>545833</v>
      </c>
      <c r="I25" s="104">
        <v>926521</v>
      </c>
    </row>
    <row r="26" spans="1:9" ht="12.75" customHeight="1" x14ac:dyDescent="0.25">
      <c r="A26" s="373" t="s">
        <v>387</v>
      </c>
      <c r="B26" s="373"/>
      <c r="C26" s="373"/>
      <c r="D26" s="373"/>
      <c r="E26" s="373"/>
      <c r="F26" s="373"/>
      <c r="G26" s="10">
        <v>18</v>
      </c>
      <c r="H26" s="104">
        <v>21349136</v>
      </c>
      <c r="I26" s="104">
        <v>43379706</v>
      </c>
    </row>
    <row r="27" spans="1:9" ht="12.75" customHeight="1" x14ac:dyDescent="0.25">
      <c r="A27" s="373" t="s">
        <v>388</v>
      </c>
      <c r="B27" s="373"/>
      <c r="C27" s="373"/>
      <c r="D27" s="373"/>
      <c r="E27" s="373"/>
      <c r="F27" s="373"/>
      <c r="G27" s="10">
        <v>19</v>
      </c>
      <c r="H27" s="104">
        <v>23942</v>
      </c>
      <c r="I27" s="104">
        <v>200</v>
      </c>
    </row>
    <row r="28" spans="1:9" ht="12.75" customHeight="1" x14ac:dyDescent="0.25">
      <c r="A28" s="373" t="s">
        <v>389</v>
      </c>
      <c r="B28" s="373"/>
      <c r="C28" s="373"/>
      <c r="D28" s="373"/>
      <c r="E28" s="373"/>
      <c r="F28" s="373"/>
      <c r="G28" s="10">
        <v>20</v>
      </c>
      <c r="H28" s="104">
        <v>14614</v>
      </c>
      <c r="I28" s="104">
        <v>28464</v>
      </c>
    </row>
    <row r="29" spans="1:9" ht="24" customHeight="1" x14ac:dyDescent="0.25">
      <c r="A29" s="374" t="s">
        <v>390</v>
      </c>
      <c r="B29" s="374"/>
      <c r="C29" s="374"/>
      <c r="D29" s="374"/>
      <c r="E29" s="374"/>
      <c r="F29" s="374"/>
      <c r="G29" s="24">
        <v>21</v>
      </c>
      <c r="H29" s="107">
        <f>SUM(H23:H28)</f>
        <v>37615613</v>
      </c>
      <c r="I29" s="107">
        <f>SUM(I23:I28)</f>
        <v>45262728</v>
      </c>
    </row>
    <row r="30" spans="1:9" ht="27" customHeight="1" x14ac:dyDescent="0.25">
      <c r="A30" s="373" t="s">
        <v>391</v>
      </c>
      <c r="B30" s="373"/>
      <c r="C30" s="373"/>
      <c r="D30" s="373"/>
      <c r="E30" s="373"/>
      <c r="F30" s="373"/>
      <c r="G30" s="11">
        <v>22</v>
      </c>
      <c r="H30" s="104">
        <v>-9523478</v>
      </c>
      <c r="I30" s="104">
        <v>-16072077</v>
      </c>
    </row>
    <row r="31" spans="1:9" ht="12.75" customHeight="1" x14ac:dyDescent="0.25">
      <c r="A31" s="373" t="s">
        <v>392</v>
      </c>
      <c r="B31" s="373"/>
      <c r="C31" s="373"/>
      <c r="D31" s="373"/>
      <c r="E31" s="373"/>
      <c r="F31" s="373"/>
      <c r="G31" s="11">
        <v>23</v>
      </c>
      <c r="H31" s="104">
        <v>-9939300</v>
      </c>
      <c r="I31" s="104">
        <v>-49791347</v>
      </c>
    </row>
    <row r="32" spans="1:9" ht="12.75" customHeight="1" x14ac:dyDescent="0.25">
      <c r="A32" s="373" t="s">
        <v>393</v>
      </c>
      <c r="B32" s="373"/>
      <c r="C32" s="373"/>
      <c r="D32" s="373"/>
      <c r="E32" s="373"/>
      <c r="F32" s="373"/>
      <c r="G32" s="11">
        <v>24</v>
      </c>
      <c r="H32" s="104">
        <v>0</v>
      </c>
      <c r="I32" s="104">
        <v>-50520000</v>
      </c>
    </row>
    <row r="33" spans="1:9" ht="12.75" customHeight="1" x14ac:dyDescent="0.25">
      <c r="A33" s="373" t="s">
        <v>394</v>
      </c>
      <c r="B33" s="373"/>
      <c r="C33" s="373"/>
      <c r="D33" s="373"/>
      <c r="E33" s="373"/>
      <c r="F33" s="373"/>
      <c r="G33" s="11">
        <v>25</v>
      </c>
      <c r="H33" s="104">
        <v>0</v>
      </c>
      <c r="I33" s="104">
        <v>0</v>
      </c>
    </row>
    <row r="34" spans="1:9" ht="12.75" customHeight="1" x14ac:dyDescent="0.25">
      <c r="A34" s="373" t="s">
        <v>395</v>
      </c>
      <c r="B34" s="373"/>
      <c r="C34" s="373"/>
      <c r="D34" s="373"/>
      <c r="E34" s="373"/>
      <c r="F34" s="373"/>
      <c r="G34" s="11">
        <v>26</v>
      </c>
      <c r="H34" s="104">
        <v>0</v>
      </c>
      <c r="I34" s="104">
        <v>0</v>
      </c>
    </row>
    <row r="35" spans="1:9" ht="25.95" customHeight="1" x14ac:dyDescent="0.25">
      <c r="A35" s="374" t="s">
        <v>396</v>
      </c>
      <c r="B35" s="374"/>
      <c r="C35" s="374"/>
      <c r="D35" s="374"/>
      <c r="E35" s="374"/>
      <c r="F35" s="374"/>
      <c r="G35" s="24">
        <v>27</v>
      </c>
      <c r="H35" s="107">
        <f>SUM(H30:H34)</f>
        <v>-19462778</v>
      </c>
      <c r="I35" s="107">
        <f>SUM(I30:I34)</f>
        <v>-116383424</v>
      </c>
    </row>
    <row r="36" spans="1:9" ht="28.2" customHeight="1" x14ac:dyDescent="0.25">
      <c r="A36" s="379" t="s">
        <v>397</v>
      </c>
      <c r="B36" s="379"/>
      <c r="C36" s="379"/>
      <c r="D36" s="379"/>
      <c r="E36" s="379"/>
      <c r="F36" s="379"/>
      <c r="G36" s="25">
        <v>28</v>
      </c>
      <c r="H36" s="108">
        <f>H29+H35</f>
        <v>18152835</v>
      </c>
      <c r="I36" s="108">
        <f>I29+I35</f>
        <v>-71120696</v>
      </c>
    </row>
    <row r="37" spans="1:9" x14ac:dyDescent="0.25">
      <c r="A37" s="376" t="s">
        <v>352</v>
      </c>
      <c r="B37" s="377"/>
      <c r="C37" s="377"/>
      <c r="D37" s="377"/>
      <c r="E37" s="377"/>
      <c r="F37" s="377"/>
      <c r="G37" s="377">
        <v>0</v>
      </c>
      <c r="H37" s="377"/>
      <c r="I37" s="378"/>
    </row>
    <row r="38" spans="1:9" ht="12.75" customHeight="1" x14ac:dyDescent="0.25">
      <c r="A38" s="375" t="s">
        <v>398</v>
      </c>
      <c r="B38" s="375"/>
      <c r="C38" s="375"/>
      <c r="D38" s="375"/>
      <c r="E38" s="375"/>
      <c r="F38" s="375"/>
      <c r="G38" s="10">
        <v>29</v>
      </c>
      <c r="H38" s="103">
        <v>0</v>
      </c>
      <c r="I38" s="103">
        <v>0</v>
      </c>
    </row>
    <row r="39" spans="1:9" ht="25.2" customHeight="1" x14ac:dyDescent="0.25">
      <c r="A39" s="372" t="s">
        <v>399</v>
      </c>
      <c r="B39" s="372"/>
      <c r="C39" s="372"/>
      <c r="D39" s="372"/>
      <c r="E39" s="372"/>
      <c r="F39" s="372"/>
      <c r="G39" s="11">
        <v>30</v>
      </c>
      <c r="H39" s="104">
        <v>0</v>
      </c>
      <c r="I39" s="104">
        <v>0</v>
      </c>
    </row>
    <row r="40" spans="1:9" ht="12.75" customHeight="1" x14ac:dyDescent="0.25">
      <c r="A40" s="372" t="s">
        <v>400</v>
      </c>
      <c r="B40" s="372"/>
      <c r="C40" s="372"/>
      <c r="D40" s="372"/>
      <c r="E40" s="372"/>
      <c r="F40" s="372"/>
      <c r="G40" s="11">
        <v>31</v>
      </c>
      <c r="H40" s="104">
        <v>6880686</v>
      </c>
      <c r="I40" s="104">
        <v>5351906</v>
      </c>
    </row>
    <row r="41" spans="1:9" ht="12.75" customHeight="1" x14ac:dyDescent="0.25">
      <c r="A41" s="372" t="s">
        <v>401</v>
      </c>
      <c r="B41" s="372"/>
      <c r="C41" s="372"/>
      <c r="D41" s="372"/>
      <c r="E41" s="372"/>
      <c r="F41" s="372"/>
      <c r="G41" s="11">
        <v>32</v>
      </c>
      <c r="H41" s="104">
        <v>190707</v>
      </c>
      <c r="I41" s="104">
        <v>381227</v>
      </c>
    </row>
    <row r="42" spans="1:9" ht="25.95" customHeight="1" x14ac:dyDescent="0.25">
      <c r="A42" s="374" t="s">
        <v>402</v>
      </c>
      <c r="B42" s="374"/>
      <c r="C42" s="374"/>
      <c r="D42" s="374"/>
      <c r="E42" s="374"/>
      <c r="F42" s="374"/>
      <c r="G42" s="24">
        <v>33</v>
      </c>
      <c r="H42" s="107">
        <f>H41+H40+H39+H38</f>
        <v>7071393</v>
      </c>
      <c r="I42" s="107">
        <f>I41+I40+I39+I38</f>
        <v>5733133</v>
      </c>
    </row>
    <row r="43" spans="1:9" ht="24.6" customHeight="1" x14ac:dyDescent="0.25">
      <c r="A43" s="372" t="s">
        <v>403</v>
      </c>
      <c r="B43" s="372"/>
      <c r="C43" s="372"/>
      <c r="D43" s="372"/>
      <c r="E43" s="372"/>
      <c r="F43" s="372"/>
      <c r="G43" s="11">
        <v>34</v>
      </c>
      <c r="H43" s="104">
        <v>-6526078</v>
      </c>
      <c r="I43" s="104">
        <v>-13253440</v>
      </c>
    </row>
    <row r="44" spans="1:9" ht="12.75" customHeight="1" x14ac:dyDescent="0.25">
      <c r="A44" s="372" t="s">
        <v>404</v>
      </c>
      <c r="B44" s="372"/>
      <c r="C44" s="372"/>
      <c r="D44" s="372"/>
      <c r="E44" s="372"/>
      <c r="F44" s="372"/>
      <c r="G44" s="11">
        <v>35</v>
      </c>
      <c r="H44" s="104">
        <v>-2553</v>
      </c>
      <c r="I44" s="104">
        <v>0</v>
      </c>
    </row>
    <row r="45" spans="1:9" ht="12.75" customHeight="1" x14ac:dyDescent="0.25">
      <c r="A45" s="372" t="s">
        <v>405</v>
      </c>
      <c r="B45" s="372"/>
      <c r="C45" s="372"/>
      <c r="D45" s="372"/>
      <c r="E45" s="372"/>
      <c r="F45" s="372"/>
      <c r="G45" s="11">
        <v>36</v>
      </c>
      <c r="H45" s="104">
        <v>-566995</v>
      </c>
      <c r="I45" s="104">
        <v>-806933</v>
      </c>
    </row>
    <row r="46" spans="1:9" ht="21" customHeight="1" x14ac:dyDescent="0.25">
      <c r="A46" s="372" t="s">
        <v>406</v>
      </c>
      <c r="B46" s="372"/>
      <c r="C46" s="372"/>
      <c r="D46" s="372"/>
      <c r="E46" s="372"/>
      <c r="F46" s="372"/>
      <c r="G46" s="11">
        <v>37</v>
      </c>
      <c r="H46" s="104">
        <v>0</v>
      </c>
      <c r="I46" s="104">
        <v>0</v>
      </c>
    </row>
    <row r="47" spans="1:9" ht="12.75" customHeight="1" x14ac:dyDescent="0.25">
      <c r="A47" s="372" t="s">
        <v>407</v>
      </c>
      <c r="B47" s="372"/>
      <c r="C47" s="372"/>
      <c r="D47" s="372"/>
      <c r="E47" s="372"/>
      <c r="F47" s="372"/>
      <c r="G47" s="11">
        <v>38</v>
      </c>
      <c r="H47" s="104">
        <v>-4675653</v>
      </c>
      <c r="I47" s="104">
        <v>-10998453</v>
      </c>
    </row>
    <row r="48" spans="1:9" ht="22.95" customHeight="1" x14ac:dyDescent="0.25">
      <c r="A48" s="374" t="s">
        <v>408</v>
      </c>
      <c r="B48" s="374"/>
      <c r="C48" s="374"/>
      <c r="D48" s="374"/>
      <c r="E48" s="374"/>
      <c r="F48" s="374"/>
      <c r="G48" s="24">
        <v>39</v>
      </c>
      <c r="H48" s="107">
        <f>H47+H46+H45+H44+H43</f>
        <v>-11771279</v>
      </c>
      <c r="I48" s="107">
        <f>I47+I46+I45+I44+I43</f>
        <v>-25058826</v>
      </c>
    </row>
    <row r="49" spans="1:9" ht="25.95" customHeight="1" x14ac:dyDescent="0.25">
      <c r="A49" s="385" t="s">
        <v>409</v>
      </c>
      <c r="B49" s="385"/>
      <c r="C49" s="385"/>
      <c r="D49" s="385"/>
      <c r="E49" s="385"/>
      <c r="F49" s="385"/>
      <c r="G49" s="24">
        <v>40</v>
      </c>
      <c r="H49" s="107">
        <f>H48+H42</f>
        <v>-4699886</v>
      </c>
      <c r="I49" s="107">
        <f>I48+I42</f>
        <v>-19325693</v>
      </c>
    </row>
    <row r="50" spans="1:9" ht="12.75" customHeight="1" x14ac:dyDescent="0.25">
      <c r="A50" s="373" t="s">
        <v>410</v>
      </c>
      <c r="B50" s="373"/>
      <c r="C50" s="373"/>
      <c r="D50" s="373"/>
      <c r="E50" s="373"/>
      <c r="F50" s="373"/>
      <c r="G50" s="11">
        <v>41</v>
      </c>
      <c r="H50" s="104">
        <v>771203</v>
      </c>
      <c r="I50" s="104">
        <v>-276814</v>
      </c>
    </row>
    <row r="51" spans="1:9" ht="25.95" customHeight="1" x14ac:dyDescent="0.25">
      <c r="A51" s="385" t="s">
        <v>411</v>
      </c>
      <c r="B51" s="385"/>
      <c r="C51" s="385"/>
      <c r="D51" s="385"/>
      <c r="E51" s="385"/>
      <c r="F51" s="385"/>
      <c r="G51" s="24">
        <v>42</v>
      </c>
      <c r="H51" s="107">
        <f>H21+H36+H49+H50</f>
        <v>84552664</v>
      </c>
      <c r="I51" s="107">
        <f>I21+I36+I49+I50</f>
        <v>9727108</v>
      </c>
    </row>
    <row r="52" spans="1:9" ht="12.75" customHeight="1" x14ac:dyDescent="0.25">
      <c r="A52" s="386" t="s">
        <v>367</v>
      </c>
      <c r="B52" s="386"/>
      <c r="C52" s="386"/>
      <c r="D52" s="386"/>
      <c r="E52" s="386"/>
      <c r="F52" s="386"/>
      <c r="G52" s="11">
        <v>43</v>
      </c>
      <c r="H52" s="104">
        <v>147964002</v>
      </c>
      <c r="I52" s="104">
        <v>242715055</v>
      </c>
    </row>
    <row r="53" spans="1:9" ht="31.95" customHeight="1" x14ac:dyDescent="0.25">
      <c r="A53" s="384" t="s">
        <v>412</v>
      </c>
      <c r="B53" s="384"/>
      <c r="C53" s="384"/>
      <c r="D53" s="384"/>
      <c r="E53" s="384"/>
      <c r="F53" s="384"/>
      <c r="G53" s="26">
        <v>44</v>
      </c>
      <c r="H53" s="109">
        <f>H52+H51</f>
        <v>232516666</v>
      </c>
      <c r="I53" s="109">
        <f>I52+I51</f>
        <v>252442163</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A30" zoomScale="80" zoomScaleNormal="100" zoomScaleSheetLayoutView="80" workbookViewId="0">
      <selection activeCell="U42" sqref="U42:W44"/>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387" t="s">
        <v>413</v>
      </c>
      <c r="B1" s="388"/>
      <c r="C1" s="388"/>
      <c r="D1" s="388"/>
      <c r="E1" s="388"/>
      <c r="F1" s="388"/>
      <c r="G1" s="388"/>
      <c r="H1" s="388"/>
      <c r="I1" s="388"/>
      <c r="J1" s="388"/>
      <c r="K1" s="226"/>
    </row>
    <row r="2" spans="1:26" ht="15.6" x14ac:dyDescent="0.25">
      <c r="A2" s="2"/>
      <c r="B2" s="3"/>
      <c r="C2" s="389" t="s">
        <v>414</v>
      </c>
      <c r="D2" s="389"/>
      <c r="E2" s="5">
        <v>46023</v>
      </c>
      <c r="F2" s="4" t="s">
        <v>3</v>
      </c>
      <c r="G2" s="5">
        <v>46112</v>
      </c>
      <c r="H2" s="14"/>
      <c r="I2" s="14"/>
      <c r="J2" s="14"/>
      <c r="K2" s="226"/>
      <c r="Y2" s="15" t="s">
        <v>200</v>
      </c>
    </row>
    <row r="3" spans="1:26" ht="13.5" customHeight="1" x14ac:dyDescent="0.25">
      <c r="A3" s="392" t="s">
        <v>82</v>
      </c>
      <c r="B3" s="393"/>
      <c r="C3" s="393"/>
      <c r="D3" s="393"/>
      <c r="E3" s="393"/>
      <c r="F3" s="393"/>
      <c r="G3" s="392" t="s">
        <v>415</v>
      </c>
      <c r="H3" s="395" t="s">
        <v>416</v>
      </c>
      <c r="I3" s="395"/>
      <c r="J3" s="395"/>
      <c r="K3" s="395"/>
      <c r="L3" s="395"/>
      <c r="M3" s="395"/>
      <c r="N3" s="395"/>
      <c r="O3" s="395"/>
      <c r="P3" s="395"/>
      <c r="Q3" s="395"/>
      <c r="R3" s="395"/>
      <c r="S3" s="395"/>
      <c r="T3" s="395"/>
      <c r="U3" s="395"/>
      <c r="V3" s="395"/>
      <c r="W3" s="395"/>
      <c r="X3" s="395"/>
      <c r="Y3" s="395" t="s">
        <v>417</v>
      </c>
      <c r="Z3" s="395" t="s">
        <v>418</v>
      </c>
    </row>
    <row r="4" spans="1:26" ht="71.400000000000006" x14ac:dyDescent="0.25">
      <c r="A4" s="393"/>
      <c r="B4" s="393"/>
      <c r="C4" s="393"/>
      <c r="D4" s="393"/>
      <c r="E4" s="393"/>
      <c r="F4" s="393"/>
      <c r="G4" s="394"/>
      <c r="H4" s="110" t="s">
        <v>419</v>
      </c>
      <c r="I4" s="110" t="s">
        <v>420</v>
      </c>
      <c r="J4" s="110" t="s">
        <v>421</v>
      </c>
      <c r="K4" s="110" t="s">
        <v>422</v>
      </c>
      <c r="L4" s="110" t="s">
        <v>423</v>
      </c>
      <c r="M4" s="110" t="s">
        <v>424</v>
      </c>
      <c r="N4" s="110" t="s">
        <v>425</v>
      </c>
      <c r="O4" s="110" t="s">
        <v>426</v>
      </c>
      <c r="P4" s="111" t="s">
        <v>427</v>
      </c>
      <c r="Q4" s="110" t="s">
        <v>428</v>
      </c>
      <c r="R4" s="110" t="s">
        <v>429</v>
      </c>
      <c r="S4" s="111" t="s">
        <v>430</v>
      </c>
      <c r="T4" s="111" t="s">
        <v>431</v>
      </c>
      <c r="U4" s="111" t="s">
        <v>432</v>
      </c>
      <c r="V4" s="110" t="s">
        <v>433</v>
      </c>
      <c r="W4" s="110" t="s">
        <v>434</v>
      </c>
      <c r="X4" s="110" t="s">
        <v>435</v>
      </c>
      <c r="Y4" s="396"/>
      <c r="Z4" s="396"/>
    </row>
    <row r="5" spans="1:26" ht="20.399999999999999" x14ac:dyDescent="0.25">
      <c r="A5" s="397">
        <v>1</v>
      </c>
      <c r="B5" s="397"/>
      <c r="C5" s="397"/>
      <c r="D5" s="397"/>
      <c r="E5" s="397"/>
      <c r="F5" s="397"/>
      <c r="G5" s="112">
        <v>2</v>
      </c>
      <c r="H5" s="110" t="s">
        <v>314</v>
      </c>
      <c r="I5" s="113" t="s">
        <v>315</v>
      </c>
      <c r="J5" s="110" t="s">
        <v>436</v>
      </c>
      <c r="K5" s="113" t="s">
        <v>437</v>
      </c>
      <c r="L5" s="110" t="s">
        <v>438</v>
      </c>
      <c r="M5" s="113" t="s">
        <v>439</v>
      </c>
      <c r="N5" s="110" t="s">
        <v>440</v>
      </c>
      <c r="O5" s="113" t="s">
        <v>441</v>
      </c>
      <c r="P5" s="110" t="s">
        <v>442</v>
      </c>
      <c r="Q5" s="113" t="s">
        <v>443</v>
      </c>
      <c r="R5" s="110" t="s">
        <v>444</v>
      </c>
      <c r="S5" s="110" t="s">
        <v>445</v>
      </c>
      <c r="T5" s="110" t="s">
        <v>446</v>
      </c>
      <c r="U5" s="110">
        <v>16</v>
      </c>
      <c r="V5" s="110">
        <v>17</v>
      </c>
      <c r="W5" s="110">
        <v>18</v>
      </c>
      <c r="X5" s="110" t="s">
        <v>447</v>
      </c>
      <c r="Y5" s="110">
        <v>20</v>
      </c>
      <c r="Z5" s="113" t="s">
        <v>448</v>
      </c>
    </row>
    <row r="6" spans="1:26" x14ac:dyDescent="0.25">
      <c r="A6" s="398" t="s">
        <v>449</v>
      </c>
      <c r="B6" s="398"/>
      <c r="C6" s="398"/>
      <c r="D6" s="398"/>
      <c r="E6" s="398"/>
      <c r="F6" s="398"/>
      <c r="G6" s="398"/>
      <c r="H6" s="398"/>
      <c r="I6" s="398"/>
      <c r="J6" s="398"/>
      <c r="K6" s="398"/>
      <c r="L6" s="398"/>
      <c r="M6" s="398"/>
      <c r="N6" s="399"/>
      <c r="O6" s="399"/>
      <c r="P6" s="399"/>
      <c r="Q6" s="399"/>
      <c r="R6" s="399"/>
      <c r="S6" s="399"/>
      <c r="T6" s="399"/>
      <c r="U6" s="399"/>
      <c r="V6" s="399"/>
      <c r="W6" s="399"/>
      <c r="X6" s="399"/>
      <c r="Y6" s="399"/>
      <c r="Z6" s="400"/>
    </row>
    <row r="7" spans="1:26" x14ac:dyDescent="0.25">
      <c r="A7" s="401" t="s">
        <v>450</v>
      </c>
      <c r="B7" s="401"/>
      <c r="C7" s="401"/>
      <c r="D7" s="401"/>
      <c r="E7" s="401"/>
      <c r="F7" s="401"/>
      <c r="G7" s="114">
        <v>1</v>
      </c>
      <c r="H7" s="117">
        <v>159471379</v>
      </c>
      <c r="I7" s="117">
        <v>1073176</v>
      </c>
      <c r="J7" s="117">
        <v>10572684</v>
      </c>
      <c r="K7" s="117">
        <v>5998550</v>
      </c>
      <c r="L7" s="117">
        <v>1998550</v>
      </c>
      <c r="M7" s="117">
        <v>67243333</v>
      </c>
      <c r="N7" s="117">
        <v>28677901</v>
      </c>
      <c r="O7" s="117">
        <v>0</v>
      </c>
      <c r="P7" s="117">
        <v>830229</v>
      </c>
      <c r="Q7" s="117">
        <v>0</v>
      </c>
      <c r="R7" s="117">
        <v>0</v>
      </c>
      <c r="S7" s="117">
        <v>0</v>
      </c>
      <c r="T7" s="117">
        <v>-73159</v>
      </c>
      <c r="U7" s="117">
        <v>0</v>
      </c>
      <c r="V7" s="117">
        <v>122979209</v>
      </c>
      <c r="W7" s="117">
        <v>102600368</v>
      </c>
      <c r="X7" s="119">
        <f>H7+I7+J7+K7-L7+M7+N7+O7+P7+Q7+R7+V7+W7+S7+T7+U7</f>
        <v>497375120</v>
      </c>
      <c r="Y7" s="117">
        <v>152678100</v>
      </c>
      <c r="Z7" s="119">
        <f>X7+Y7</f>
        <v>650053220</v>
      </c>
    </row>
    <row r="8" spans="1:26" x14ac:dyDescent="0.25">
      <c r="A8" s="390" t="s">
        <v>451</v>
      </c>
      <c r="B8" s="390"/>
      <c r="C8" s="390"/>
      <c r="D8" s="390"/>
      <c r="E8" s="390"/>
      <c r="F8" s="390"/>
      <c r="G8" s="114">
        <v>2</v>
      </c>
      <c r="H8" s="117">
        <v>0</v>
      </c>
      <c r="I8" s="117">
        <v>0</v>
      </c>
      <c r="J8" s="117">
        <v>0</v>
      </c>
      <c r="K8" s="117">
        <v>0</v>
      </c>
      <c r="L8" s="117">
        <v>0</v>
      </c>
      <c r="M8" s="117">
        <v>0</v>
      </c>
      <c r="N8" s="117">
        <v>0</v>
      </c>
      <c r="O8" s="117">
        <v>0</v>
      </c>
      <c r="P8" s="117">
        <v>0</v>
      </c>
      <c r="Q8" s="117">
        <v>0</v>
      </c>
      <c r="R8" s="117">
        <v>0</v>
      </c>
      <c r="S8" s="117">
        <v>0</v>
      </c>
      <c r="T8" s="117">
        <v>0</v>
      </c>
      <c r="U8" s="117">
        <v>0</v>
      </c>
      <c r="V8" s="117">
        <v>0</v>
      </c>
      <c r="W8" s="117">
        <v>0</v>
      </c>
      <c r="X8" s="119">
        <f t="shared" ref="X8:X9" si="0">H8+I8+J8+K8-L8+M8+N8+O8+P8+Q8+R8+V8+W8+S8+T8+U8</f>
        <v>0</v>
      </c>
      <c r="Y8" s="117">
        <v>0</v>
      </c>
      <c r="Z8" s="119">
        <f t="shared" ref="Z8:Z9" si="1">X8+Y8</f>
        <v>0</v>
      </c>
    </row>
    <row r="9" spans="1:26" x14ac:dyDescent="0.25">
      <c r="A9" s="390" t="s">
        <v>452</v>
      </c>
      <c r="B9" s="390"/>
      <c r="C9" s="390"/>
      <c r="D9" s="390"/>
      <c r="E9" s="390"/>
      <c r="F9" s="390"/>
      <c r="G9" s="114">
        <v>3</v>
      </c>
      <c r="H9" s="117">
        <v>0</v>
      </c>
      <c r="I9" s="117">
        <v>0</v>
      </c>
      <c r="J9" s="117">
        <v>0</v>
      </c>
      <c r="K9" s="117">
        <v>0</v>
      </c>
      <c r="L9" s="117">
        <v>0</v>
      </c>
      <c r="M9" s="117">
        <v>0</v>
      </c>
      <c r="N9" s="117">
        <v>0</v>
      </c>
      <c r="O9" s="117">
        <v>0</v>
      </c>
      <c r="P9" s="117">
        <v>0</v>
      </c>
      <c r="Q9" s="117">
        <v>0</v>
      </c>
      <c r="R9" s="117">
        <v>0</v>
      </c>
      <c r="S9" s="117">
        <v>0</v>
      </c>
      <c r="T9" s="117">
        <v>0</v>
      </c>
      <c r="U9" s="117">
        <v>0</v>
      </c>
      <c r="V9" s="117">
        <v>0</v>
      </c>
      <c r="W9" s="117">
        <v>0</v>
      </c>
      <c r="X9" s="119">
        <f t="shared" si="0"/>
        <v>0</v>
      </c>
      <c r="Y9" s="117">
        <v>0</v>
      </c>
      <c r="Z9" s="119">
        <f t="shared" si="1"/>
        <v>0</v>
      </c>
    </row>
    <row r="10" spans="1:26" ht="24" customHeight="1" x14ac:dyDescent="0.25">
      <c r="A10" s="391" t="s">
        <v>453</v>
      </c>
      <c r="B10" s="391"/>
      <c r="C10" s="391"/>
      <c r="D10" s="391"/>
      <c r="E10" s="391"/>
      <c r="F10" s="391"/>
      <c r="G10" s="115">
        <v>4</v>
      </c>
      <c r="H10" s="119">
        <f>H7+H8+H9</f>
        <v>159471379</v>
      </c>
      <c r="I10" s="119">
        <f t="shared" ref="I10:Z10" si="2">I7+I8+I9</f>
        <v>1073176</v>
      </c>
      <c r="J10" s="119">
        <f t="shared" si="2"/>
        <v>10572684</v>
      </c>
      <c r="K10" s="119">
        <f>K7+K8+K9</f>
        <v>5998550</v>
      </c>
      <c r="L10" s="119">
        <f t="shared" si="2"/>
        <v>1998550</v>
      </c>
      <c r="M10" s="119">
        <f t="shared" si="2"/>
        <v>67243333</v>
      </c>
      <c r="N10" s="119">
        <f t="shared" si="2"/>
        <v>28677901</v>
      </c>
      <c r="O10" s="119">
        <f t="shared" si="2"/>
        <v>0</v>
      </c>
      <c r="P10" s="119">
        <f t="shared" si="2"/>
        <v>830229</v>
      </c>
      <c r="Q10" s="119">
        <f t="shared" si="2"/>
        <v>0</v>
      </c>
      <c r="R10" s="119">
        <f t="shared" si="2"/>
        <v>0</v>
      </c>
      <c r="S10" s="119">
        <f t="shared" si="2"/>
        <v>0</v>
      </c>
      <c r="T10" s="119">
        <f>T7+T8+T9</f>
        <v>-73159</v>
      </c>
      <c r="U10" s="119">
        <f>U7+U8+U9</f>
        <v>0</v>
      </c>
      <c r="V10" s="119">
        <f>V7+V8+V9</f>
        <v>122979209</v>
      </c>
      <c r="W10" s="119">
        <f>W7+W8+W9</f>
        <v>102600368</v>
      </c>
      <c r="X10" s="119">
        <f>X7+X8+X9</f>
        <v>497375120</v>
      </c>
      <c r="Y10" s="119">
        <f t="shared" si="2"/>
        <v>152678100</v>
      </c>
      <c r="Z10" s="119">
        <f t="shared" si="2"/>
        <v>650053220</v>
      </c>
    </row>
    <row r="11" spans="1:26" x14ac:dyDescent="0.25">
      <c r="A11" s="390" t="s">
        <v>454</v>
      </c>
      <c r="B11" s="390"/>
      <c r="C11" s="390"/>
      <c r="D11" s="390"/>
      <c r="E11" s="390"/>
      <c r="F11" s="390"/>
      <c r="G11" s="114">
        <v>5</v>
      </c>
      <c r="H11" s="116">
        <v>0</v>
      </c>
      <c r="I11" s="116">
        <v>0</v>
      </c>
      <c r="J11" s="116">
        <v>0</v>
      </c>
      <c r="K11" s="116">
        <v>0</v>
      </c>
      <c r="L11" s="116">
        <v>0</v>
      </c>
      <c r="M11" s="116">
        <v>0</v>
      </c>
      <c r="N11" s="116">
        <v>0</v>
      </c>
      <c r="O11" s="116">
        <v>0</v>
      </c>
      <c r="P11" s="116">
        <v>0</v>
      </c>
      <c r="Q11" s="116">
        <v>0</v>
      </c>
      <c r="R11" s="116">
        <v>0</v>
      </c>
      <c r="S11" s="116">
        <v>0</v>
      </c>
      <c r="T11" s="116">
        <v>0</v>
      </c>
      <c r="U11" s="117">
        <v>0</v>
      </c>
      <c r="V11" s="116">
        <v>0</v>
      </c>
      <c r="W11" s="117">
        <v>146860849</v>
      </c>
      <c r="X11" s="119">
        <f>H11+I11+J11+K11-L11+M11+N11+O11+P11+Q11+R11+V11+W11+S11+T11+U11</f>
        <v>146860849</v>
      </c>
      <c r="Y11" s="117">
        <v>75567140</v>
      </c>
      <c r="Z11" s="119">
        <f t="shared" ref="Z11:Z29" si="3">X11+Y11</f>
        <v>222427989</v>
      </c>
    </row>
    <row r="12" spans="1:26" x14ac:dyDescent="0.25">
      <c r="A12" s="390" t="s">
        <v>455</v>
      </c>
      <c r="B12" s="390"/>
      <c r="C12" s="390"/>
      <c r="D12" s="390"/>
      <c r="E12" s="390"/>
      <c r="F12" s="390"/>
      <c r="G12" s="114">
        <v>6</v>
      </c>
      <c r="H12" s="116">
        <v>0</v>
      </c>
      <c r="I12" s="116">
        <v>0</v>
      </c>
      <c r="J12" s="116">
        <v>0</v>
      </c>
      <c r="K12" s="116">
        <v>0</v>
      </c>
      <c r="L12" s="116">
        <v>0</v>
      </c>
      <c r="M12" s="116">
        <v>0</v>
      </c>
      <c r="N12" s="117">
        <v>0</v>
      </c>
      <c r="O12" s="116">
        <v>0</v>
      </c>
      <c r="P12" s="116">
        <v>0</v>
      </c>
      <c r="Q12" s="116">
        <v>0</v>
      </c>
      <c r="R12" s="116">
        <v>0</v>
      </c>
      <c r="S12" s="116">
        <v>0</v>
      </c>
      <c r="T12" s="117">
        <v>-162802</v>
      </c>
      <c r="U12" s="117">
        <v>0</v>
      </c>
      <c r="V12" s="116">
        <v>0</v>
      </c>
      <c r="W12" s="116">
        <v>0</v>
      </c>
      <c r="X12" s="119">
        <f t="shared" ref="X12:X29" si="4">H12+I12+J12+K12-L12+M12+N12+O12+P12+Q12+R12+V12+W12+S12+T12+U12</f>
        <v>-162802</v>
      </c>
      <c r="Y12" s="117">
        <v>-97439</v>
      </c>
      <c r="Z12" s="119">
        <f t="shared" si="3"/>
        <v>-260241</v>
      </c>
    </row>
    <row r="13" spans="1:26" ht="26.25" customHeight="1" x14ac:dyDescent="0.25">
      <c r="A13" s="390" t="s">
        <v>456</v>
      </c>
      <c r="B13" s="390"/>
      <c r="C13" s="390"/>
      <c r="D13" s="390"/>
      <c r="E13" s="390"/>
      <c r="F13" s="390"/>
      <c r="G13" s="114">
        <v>7</v>
      </c>
      <c r="H13" s="116">
        <v>0</v>
      </c>
      <c r="I13" s="116">
        <v>0</v>
      </c>
      <c r="J13" s="116">
        <v>0</v>
      </c>
      <c r="K13" s="116">
        <v>0</v>
      </c>
      <c r="L13" s="116">
        <v>0</v>
      </c>
      <c r="M13" s="116">
        <v>0</v>
      </c>
      <c r="N13" s="116">
        <v>0</v>
      </c>
      <c r="O13" s="117">
        <v>0</v>
      </c>
      <c r="P13" s="116">
        <v>0</v>
      </c>
      <c r="Q13" s="116">
        <v>0</v>
      </c>
      <c r="R13" s="116">
        <v>0</v>
      </c>
      <c r="S13" s="116">
        <v>0</v>
      </c>
      <c r="T13" s="116">
        <v>0</v>
      </c>
      <c r="U13" s="117">
        <v>0</v>
      </c>
      <c r="V13" s="117">
        <v>0</v>
      </c>
      <c r="W13" s="117">
        <v>0</v>
      </c>
      <c r="X13" s="119">
        <f t="shared" si="4"/>
        <v>0</v>
      </c>
      <c r="Y13" s="117">
        <v>0</v>
      </c>
      <c r="Z13" s="119">
        <f t="shared" si="3"/>
        <v>0</v>
      </c>
    </row>
    <row r="14" spans="1:26" ht="39" customHeight="1" x14ac:dyDescent="0.25">
      <c r="A14" s="390" t="s">
        <v>457</v>
      </c>
      <c r="B14" s="390"/>
      <c r="C14" s="390"/>
      <c r="D14" s="390"/>
      <c r="E14" s="390"/>
      <c r="F14" s="390"/>
      <c r="G14" s="114">
        <v>8</v>
      </c>
      <c r="H14" s="116">
        <v>0</v>
      </c>
      <c r="I14" s="116">
        <v>0</v>
      </c>
      <c r="J14" s="116">
        <v>0</v>
      </c>
      <c r="K14" s="116">
        <v>0</v>
      </c>
      <c r="L14" s="116">
        <v>0</v>
      </c>
      <c r="M14" s="116">
        <v>0</v>
      </c>
      <c r="N14" s="116">
        <v>0</v>
      </c>
      <c r="O14" s="116">
        <v>0</v>
      </c>
      <c r="P14" s="117">
        <v>431636</v>
      </c>
      <c r="Q14" s="116">
        <v>0</v>
      </c>
      <c r="R14" s="116">
        <v>0</v>
      </c>
      <c r="S14" s="116">
        <v>0</v>
      </c>
      <c r="T14" s="116">
        <v>0</v>
      </c>
      <c r="U14" s="117">
        <v>0</v>
      </c>
      <c r="V14" s="117">
        <v>0</v>
      </c>
      <c r="W14" s="117">
        <v>0</v>
      </c>
      <c r="X14" s="119">
        <f t="shared" si="4"/>
        <v>431636</v>
      </c>
      <c r="Y14" s="117">
        <v>386871</v>
      </c>
      <c r="Z14" s="119">
        <f t="shared" si="3"/>
        <v>818507</v>
      </c>
    </row>
    <row r="15" spans="1:26" x14ac:dyDescent="0.25">
      <c r="A15" s="390" t="s">
        <v>458</v>
      </c>
      <c r="B15" s="390"/>
      <c r="C15" s="390"/>
      <c r="D15" s="390"/>
      <c r="E15" s="390"/>
      <c r="F15" s="390"/>
      <c r="G15" s="114">
        <v>9</v>
      </c>
      <c r="H15" s="116">
        <v>0</v>
      </c>
      <c r="I15" s="116">
        <v>0</v>
      </c>
      <c r="J15" s="116">
        <v>0</v>
      </c>
      <c r="K15" s="116">
        <v>0</v>
      </c>
      <c r="L15" s="116">
        <v>0</v>
      </c>
      <c r="M15" s="116">
        <v>0</v>
      </c>
      <c r="N15" s="116">
        <v>0</v>
      </c>
      <c r="O15" s="116">
        <v>0</v>
      </c>
      <c r="P15" s="116">
        <v>0</v>
      </c>
      <c r="Q15" s="117">
        <v>0</v>
      </c>
      <c r="R15" s="116">
        <v>0</v>
      </c>
      <c r="S15" s="116">
        <v>0</v>
      </c>
      <c r="T15" s="116">
        <v>0</v>
      </c>
      <c r="U15" s="117">
        <v>0</v>
      </c>
      <c r="V15" s="117">
        <v>0</v>
      </c>
      <c r="W15" s="117">
        <v>0</v>
      </c>
      <c r="X15" s="119">
        <f t="shared" si="4"/>
        <v>0</v>
      </c>
      <c r="Y15" s="117">
        <v>0</v>
      </c>
      <c r="Z15" s="119">
        <f t="shared" si="3"/>
        <v>0</v>
      </c>
    </row>
    <row r="16" spans="1:26" ht="28.5" customHeight="1" x14ac:dyDescent="0.25">
      <c r="A16" s="390" t="s">
        <v>459</v>
      </c>
      <c r="B16" s="390"/>
      <c r="C16" s="390"/>
      <c r="D16" s="390"/>
      <c r="E16" s="390"/>
      <c r="F16" s="390"/>
      <c r="G16" s="114">
        <v>10</v>
      </c>
      <c r="H16" s="116">
        <v>0</v>
      </c>
      <c r="I16" s="116">
        <v>0</v>
      </c>
      <c r="J16" s="116">
        <v>0</v>
      </c>
      <c r="K16" s="116">
        <v>0</v>
      </c>
      <c r="L16" s="116">
        <v>0</v>
      </c>
      <c r="M16" s="116">
        <v>0</v>
      </c>
      <c r="N16" s="116">
        <v>0</v>
      </c>
      <c r="O16" s="116">
        <v>0</v>
      </c>
      <c r="P16" s="116">
        <v>0</v>
      </c>
      <c r="Q16" s="116">
        <v>0</v>
      </c>
      <c r="R16" s="117">
        <v>0</v>
      </c>
      <c r="S16" s="117">
        <v>0</v>
      </c>
      <c r="T16" s="117">
        <v>0</v>
      </c>
      <c r="U16" s="117">
        <v>0</v>
      </c>
      <c r="V16" s="117">
        <v>0</v>
      </c>
      <c r="W16" s="117">
        <v>0</v>
      </c>
      <c r="X16" s="119">
        <f t="shared" si="4"/>
        <v>0</v>
      </c>
      <c r="Y16" s="117">
        <v>0</v>
      </c>
      <c r="Z16" s="119">
        <f t="shared" si="3"/>
        <v>0</v>
      </c>
    </row>
    <row r="17" spans="1:26" ht="23.25" customHeight="1" x14ac:dyDescent="0.25">
      <c r="A17" s="390" t="s">
        <v>460</v>
      </c>
      <c r="B17" s="390"/>
      <c r="C17" s="390"/>
      <c r="D17" s="390"/>
      <c r="E17" s="390"/>
      <c r="F17" s="390"/>
      <c r="G17" s="114">
        <v>11</v>
      </c>
      <c r="H17" s="116">
        <v>0</v>
      </c>
      <c r="I17" s="116">
        <v>0</v>
      </c>
      <c r="J17" s="116">
        <v>0</v>
      </c>
      <c r="K17" s="116">
        <v>0</v>
      </c>
      <c r="L17" s="116">
        <v>0</v>
      </c>
      <c r="M17" s="116">
        <v>0</v>
      </c>
      <c r="N17" s="117">
        <v>0</v>
      </c>
      <c r="O17" s="117">
        <v>0</v>
      </c>
      <c r="P17" s="117">
        <v>0</v>
      </c>
      <c r="Q17" s="117">
        <v>0</v>
      </c>
      <c r="R17" s="117">
        <v>0</v>
      </c>
      <c r="S17" s="117">
        <v>0</v>
      </c>
      <c r="T17" s="117">
        <v>0</v>
      </c>
      <c r="U17" s="117">
        <v>0</v>
      </c>
      <c r="V17" s="117">
        <v>0</v>
      </c>
      <c r="W17" s="117">
        <v>0</v>
      </c>
      <c r="X17" s="119">
        <f t="shared" si="4"/>
        <v>0</v>
      </c>
      <c r="Y17" s="117">
        <v>0</v>
      </c>
      <c r="Z17" s="119">
        <f t="shared" si="3"/>
        <v>0</v>
      </c>
    </row>
    <row r="18" spans="1:26" x14ac:dyDescent="0.25">
      <c r="A18" s="390" t="s">
        <v>461</v>
      </c>
      <c r="B18" s="390"/>
      <c r="C18" s="390"/>
      <c r="D18" s="390"/>
      <c r="E18" s="390"/>
      <c r="F18" s="390"/>
      <c r="G18" s="114">
        <v>12</v>
      </c>
      <c r="H18" s="116">
        <v>0</v>
      </c>
      <c r="I18" s="116">
        <v>0</v>
      </c>
      <c r="J18" s="116">
        <v>0</v>
      </c>
      <c r="K18" s="116">
        <v>0</v>
      </c>
      <c r="L18" s="116">
        <v>0</v>
      </c>
      <c r="M18" s="116">
        <v>0</v>
      </c>
      <c r="N18" s="117">
        <v>0</v>
      </c>
      <c r="O18" s="117">
        <v>0</v>
      </c>
      <c r="P18" s="117">
        <v>0</v>
      </c>
      <c r="Q18" s="117">
        <v>0</v>
      </c>
      <c r="R18" s="117">
        <v>0</v>
      </c>
      <c r="S18" s="117">
        <v>0</v>
      </c>
      <c r="T18" s="117">
        <v>0</v>
      </c>
      <c r="U18" s="117">
        <v>0</v>
      </c>
      <c r="V18" s="117">
        <v>0</v>
      </c>
      <c r="W18" s="117">
        <v>0</v>
      </c>
      <c r="X18" s="119">
        <f t="shared" si="4"/>
        <v>0</v>
      </c>
      <c r="Y18" s="117">
        <v>0</v>
      </c>
      <c r="Z18" s="119">
        <f t="shared" si="3"/>
        <v>0</v>
      </c>
    </row>
    <row r="19" spans="1:26" x14ac:dyDescent="0.25">
      <c r="A19" s="390" t="s">
        <v>462</v>
      </c>
      <c r="B19" s="390"/>
      <c r="C19" s="390"/>
      <c r="D19" s="390"/>
      <c r="E19" s="390"/>
      <c r="F19" s="390"/>
      <c r="G19" s="114">
        <v>13</v>
      </c>
      <c r="H19" s="117">
        <v>0</v>
      </c>
      <c r="I19" s="117">
        <v>753552</v>
      </c>
      <c r="J19" s="117">
        <v>0</v>
      </c>
      <c r="K19" s="117">
        <v>-126835</v>
      </c>
      <c r="L19" s="117">
        <v>-126835</v>
      </c>
      <c r="M19" s="117">
        <v>-1169048</v>
      </c>
      <c r="N19" s="117">
        <v>-430393</v>
      </c>
      <c r="O19" s="117">
        <v>0</v>
      </c>
      <c r="P19" s="117">
        <v>72</v>
      </c>
      <c r="Q19" s="117">
        <v>0</v>
      </c>
      <c r="R19" s="117">
        <v>0</v>
      </c>
      <c r="S19" s="117">
        <v>0</v>
      </c>
      <c r="T19" s="117">
        <v>0</v>
      </c>
      <c r="U19" s="117">
        <v>0</v>
      </c>
      <c r="V19" s="117">
        <v>-5847055</v>
      </c>
      <c r="W19" s="117">
        <v>0</v>
      </c>
      <c r="X19" s="119">
        <f t="shared" si="4"/>
        <v>-6692872</v>
      </c>
      <c r="Y19" s="117">
        <v>9286978</v>
      </c>
      <c r="Z19" s="119">
        <f t="shared" si="3"/>
        <v>2594106</v>
      </c>
    </row>
    <row r="20" spans="1:26" x14ac:dyDescent="0.25">
      <c r="A20" s="390" t="s">
        <v>463</v>
      </c>
      <c r="B20" s="390"/>
      <c r="C20" s="390"/>
      <c r="D20" s="390"/>
      <c r="E20" s="390"/>
      <c r="F20" s="390"/>
      <c r="G20" s="114">
        <v>14</v>
      </c>
      <c r="H20" s="116">
        <v>0</v>
      </c>
      <c r="I20" s="116">
        <v>0</v>
      </c>
      <c r="J20" s="116">
        <v>0</v>
      </c>
      <c r="K20" s="116">
        <v>0</v>
      </c>
      <c r="L20" s="116">
        <v>0</v>
      </c>
      <c r="M20" s="116">
        <v>0</v>
      </c>
      <c r="N20" s="117">
        <v>0</v>
      </c>
      <c r="O20" s="117">
        <v>0</v>
      </c>
      <c r="P20" s="117">
        <v>0</v>
      </c>
      <c r="Q20" s="117">
        <v>0</v>
      </c>
      <c r="R20" s="117">
        <v>0</v>
      </c>
      <c r="S20" s="117">
        <v>0</v>
      </c>
      <c r="T20" s="117">
        <v>0</v>
      </c>
      <c r="U20" s="117">
        <v>0</v>
      </c>
      <c r="V20" s="117">
        <v>0</v>
      </c>
      <c r="W20" s="117">
        <v>0</v>
      </c>
      <c r="X20" s="119">
        <f t="shared" si="4"/>
        <v>0</v>
      </c>
      <c r="Y20" s="117">
        <v>0</v>
      </c>
      <c r="Z20" s="119">
        <f t="shared" si="3"/>
        <v>0</v>
      </c>
    </row>
    <row r="21" spans="1:26" ht="30.75" customHeight="1" x14ac:dyDescent="0.25">
      <c r="A21" s="390" t="s">
        <v>464</v>
      </c>
      <c r="B21" s="390"/>
      <c r="C21" s="390"/>
      <c r="D21" s="390"/>
      <c r="E21" s="390"/>
      <c r="F21" s="390"/>
      <c r="G21" s="114">
        <v>15</v>
      </c>
      <c r="H21" s="117">
        <v>0</v>
      </c>
      <c r="I21" s="117">
        <v>0</v>
      </c>
      <c r="J21" s="117">
        <v>0</v>
      </c>
      <c r="K21" s="117">
        <v>0</v>
      </c>
      <c r="L21" s="117">
        <v>0</v>
      </c>
      <c r="M21" s="117">
        <v>0</v>
      </c>
      <c r="N21" s="117">
        <v>0</v>
      </c>
      <c r="O21" s="117">
        <v>0</v>
      </c>
      <c r="P21" s="117">
        <v>0</v>
      </c>
      <c r="Q21" s="117">
        <v>0</v>
      </c>
      <c r="R21" s="117">
        <v>0</v>
      </c>
      <c r="S21" s="117">
        <v>0</v>
      </c>
      <c r="T21" s="117">
        <v>0</v>
      </c>
      <c r="U21" s="117">
        <v>0</v>
      </c>
      <c r="V21" s="117">
        <v>0</v>
      </c>
      <c r="W21" s="117">
        <v>0</v>
      </c>
      <c r="X21" s="119">
        <f t="shared" si="4"/>
        <v>0</v>
      </c>
      <c r="Y21" s="117">
        <v>0</v>
      </c>
      <c r="Z21" s="119">
        <f t="shared" si="3"/>
        <v>0</v>
      </c>
    </row>
    <row r="22" spans="1:26" ht="28.5" customHeight="1" x14ac:dyDescent="0.25">
      <c r="A22" s="390" t="s">
        <v>465</v>
      </c>
      <c r="B22" s="390"/>
      <c r="C22" s="390"/>
      <c r="D22" s="390"/>
      <c r="E22" s="390"/>
      <c r="F22" s="390"/>
      <c r="G22" s="114">
        <v>16</v>
      </c>
      <c r="H22" s="117">
        <v>0</v>
      </c>
      <c r="I22" s="117">
        <v>0</v>
      </c>
      <c r="J22" s="117">
        <v>0</v>
      </c>
      <c r="K22" s="117">
        <v>0</v>
      </c>
      <c r="L22" s="117">
        <v>0</v>
      </c>
      <c r="M22" s="117">
        <v>0</v>
      </c>
      <c r="N22" s="117">
        <v>0</v>
      </c>
      <c r="O22" s="117">
        <v>0</v>
      </c>
      <c r="P22" s="117">
        <v>0</v>
      </c>
      <c r="Q22" s="117">
        <v>0</v>
      </c>
      <c r="R22" s="117">
        <v>0</v>
      </c>
      <c r="S22" s="117">
        <v>0</v>
      </c>
      <c r="T22" s="117">
        <v>0</v>
      </c>
      <c r="U22" s="117">
        <v>0</v>
      </c>
      <c r="V22" s="117">
        <v>0</v>
      </c>
      <c r="W22" s="117">
        <v>0</v>
      </c>
      <c r="X22" s="119">
        <f t="shared" si="4"/>
        <v>0</v>
      </c>
      <c r="Y22" s="117">
        <v>0</v>
      </c>
      <c r="Z22" s="119">
        <f t="shared" si="3"/>
        <v>0</v>
      </c>
    </row>
    <row r="23" spans="1:26" ht="26.25" customHeight="1" x14ac:dyDescent="0.25">
      <c r="A23" s="390" t="s">
        <v>466</v>
      </c>
      <c r="B23" s="390"/>
      <c r="C23" s="390"/>
      <c r="D23" s="390"/>
      <c r="E23" s="390"/>
      <c r="F23" s="390"/>
      <c r="G23" s="114">
        <v>17</v>
      </c>
      <c r="H23" s="117">
        <v>0</v>
      </c>
      <c r="I23" s="117">
        <v>0</v>
      </c>
      <c r="J23" s="117">
        <v>0</v>
      </c>
      <c r="K23" s="117">
        <v>0</v>
      </c>
      <c r="L23" s="117">
        <v>0</v>
      </c>
      <c r="M23" s="117">
        <v>0</v>
      </c>
      <c r="N23" s="117">
        <v>0</v>
      </c>
      <c r="O23" s="117">
        <v>0</v>
      </c>
      <c r="P23" s="117">
        <v>0</v>
      </c>
      <c r="Q23" s="117">
        <v>0</v>
      </c>
      <c r="R23" s="117">
        <v>0</v>
      </c>
      <c r="S23" s="117">
        <v>0</v>
      </c>
      <c r="T23" s="117">
        <v>0</v>
      </c>
      <c r="U23" s="117">
        <v>0</v>
      </c>
      <c r="V23" s="117">
        <v>0</v>
      </c>
      <c r="W23" s="117">
        <v>0</v>
      </c>
      <c r="X23" s="119">
        <f t="shared" si="4"/>
        <v>0</v>
      </c>
      <c r="Y23" s="117">
        <v>0</v>
      </c>
      <c r="Z23" s="119">
        <f t="shared" si="3"/>
        <v>0</v>
      </c>
    </row>
    <row r="24" spans="1:26" x14ac:dyDescent="0.25">
      <c r="A24" s="390" t="s">
        <v>467</v>
      </c>
      <c r="B24" s="390"/>
      <c r="C24" s="390"/>
      <c r="D24" s="390"/>
      <c r="E24" s="390"/>
      <c r="F24" s="390"/>
      <c r="G24" s="114">
        <v>18</v>
      </c>
      <c r="H24" s="117">
        <v>0</v>
      </c>
      <c r="I24" s="117">
        <v>0</v>
      </c>
      <c r="J24" s="117">
        <v>0</v>
      </c>
      <c r="K24" s="117">
        <v>0</v>
      </c>
      <c r="L24" s="117">
        <v>0</v>
      </c>
      <c r="M24" s="117">
        <v>0</v>
      </c>
      <c r="N24" s="117">
        <v>0</v>
      </c>
      <c r="O24" s="117">
        <v>0</v>
      </c>
      <c r="P24" s="117">
        <v>0</v>
      </c>
      <c r="Q24" s="117">
        <v>0</v>
      </c>
      <c r="R24" s="117">
        <v>0</v>
      </c>
      <c r="S24" s="117">
        <v>0</v>
      </c>
      <c r="T24" s="117">
        <v>0</v>
      </c>
      <c r="U24" s="117">
        <v>0</v>
      </c>
      <c r="V24" s="117">
        <v>0</v>
      </c>
      <c r="W24" s="117">
        <v>0</v>
      </c>
      <c r="X24" s="119">
        <f t="shared" si="4"/>
        <v>0</v>
      </c>
      <c r="Y24" s="117">
        <v>0</v>
      </c>
      <c r="Z24" s="119">
        <f t="shared" si="3"/>
        <v>0</v>
      </c>
    </row>
    <row r="25" spans="1:26" x14ac:dyDescent="0.25">
      <c r="A25" s="390" t="s">
        <v>468</v>
      </c>
      <c r="B25" s="390"/>
      <c r="C25" s="390"/>
      <c r="D25" s="390"/>
      <c r="E25" s="390"/>
      <c r="F25" s="390"/>
      <c r="G25" s="114">
        <v>19</v>
      </c>
      <c r="H25" s="117">
        <v>0</v>
      </c>
      <c r="I25" s="117">
        <v>0</v>
      </c>
      <c r="J25" s="117">
        <v>0</v>
      </c>
      <c r="K25" s="117">
        <v>0</v>
      </c>
      <c r="L25" s="117">
        <v>0</v>
      </c>
      <c r="M25" s="117">
        <v>0</v>
      </c>
      <c r="N25" s="117">
        <v>0</v>
      </c>
      <c r="O25" s="117">
        <v>0</v>
      </c>
      <c r="P25" s="117">
        <v>0</v>
      </c>
      <c r="Q25" s="117">
        <v>0</v>
      </c>
      <c r="R25" s="117">
        <v>0</v>
      </c>
      <c r="S25" s="117">
        <v>0</v>
      </c>
      <c r="T25" s="117">
        <v>0</v>
      </c>
      <c r="U25" s="117">
        <v>0</v>
      </c>
      <c r="V25" s="117">
        <v>0</v>
      </c>
      <c r="W25" s="117">
        <v>0</v>
      </c>
      <c r="X25" s="119">
        <f t="shared" si="4"/>
        <v>0</v>
      </c>
      <c r="Y25" s="117">
        <v>0</v>
      </c>
      <c r="Z25" s="119">
        <f t="shared" si="3"/>
        <v>0</v>
      </c>
    </row>
    <row r="26" spans="1:26" ht="12.75" customHeight="1" x14ac:dyDescent="0.25">
      <c r="A26" s="390" t="s">
        <v>469</v>
      </c>
      <c r="B26" s="390"/>
      <c r="C26" s="390"/>
      <c r="D26" s="390"/>
      <c r="E26" s="390"/>
      <c r="F26" s="390"/>
      <c r="G26" s="114">
        <v>20</v>
      </c>
      <c r="H26" s="117">
        <v>0</v>
      </c>
      <c r="I26" s="117">
        <v>0</v>
      </c>
      <c r="J26" s="117">
        <v>0</v>
      </c>
      <c r="K26" s="117">
        <v>0</v>
      </c>
      <c r="L26" s="117">
        <v>0</v>
      </c>
      <c r="M26" s="117">
        <v>0</v>
      </c>
      <c r="N26" s="117">
        <v>0</v>
      </c>
      <c r="O26" s="117">
        <v>0</v>
      </c>
      <c r="P26" s="117">
        <v>0</v>
      </c>
      <c r="Q26" s="117">
        <v>0</v>
      </c>
      <c r="R26" s="117">
        <v>0</v>
      </c>
      <c r="S26" s="117">
        <v>0</v>
      </c>
      <c r="T26" s="117">
        <v>0</v>
      </c>
      <c r="U26" s="117">
        <v>0</v>
      </c>
      <c r="V26" s="117">
        <v>-7641705</v>
      </c>
      <c r="W26" s="117">
        <v>0</v>
      </c>
      <c r="X26" s="119">
        <f t="shared" si="4"/>
        <v>-7641705</v>
      </c>
      <c r="Y26" s="117">
        <v>-20014844</v>
      </c>
      <c r="Z26" s="119">
        <f t="shared" si="3"/>
        <v>-27656549</v>
      </c>
    </row>
    <row r="27" spans="1:26" ht="12.75" customHeight="1" x14ac:dyDescent="0.25">
      <c r="A27" s="390" t="s">
        <v>470</v>
      </c>
      <c r="B27" s="390"/>
      <c r="C27" s="390"/>
      <c r="D27" s="390"/>
      <c r="E27" s="390"/>
      <c r="F27" s="390"/>
      <c r="G27" s="114">
        <v>21</v>
      </c>
      <c r="H27" s="117">
        <v>0</v>
      </c>
      <c r="I27" s="117">
        <v>0</v>
      </c>
      <c r="J27" s="117">
        <v>0</v>
      </c>
      <c r="K27" s="117">
        <v>0</v>
      </c>
      <c r="L27" s="117">
        <v>0</v>
      </c>
      <c r="M27" s="117">
        <v>0</v>
      </c>
      <c r="N27" s="117">
        <v>0</v>
      </c>
      <c r="O27" s="117">
        <v>0</v>
      </c>
      <c r="P27" s="117">
        <v>0</v>
      </c>
      <c r="Q27" s="117">
        <v>0</v>
      </c>
      <c r="R27" s="117">
        <v>0</v>
      </c>
      <c r="S27" s="117">
        <v>0</v>
      </c>
      <c r="T27" s="117">
        <v>0</v>
      </c>
      <c r="U27" s="117">
        <v>0</v>
      </c>
      <c r="V27" s="117">
        <v>0</v>
      </c>
      <c r="W27" s="117">
        <v>0</v>
      </c>
      <c r="X27" s="119">
        <f t="shared" si="4"/>
        <v>0</v>
      </c>
      <c r="Y27" s="117">
        <v>0</v>
      </c>
      <c r="Z27" s="119">
        <f t="shared" si="3"/>
        <v>0</v>
      </c>
    </row>
    <row r="28" spans="1:26" ht="12.75" customHeight="1" x14ac:dyDescent="0.25">
      <c r="A28" s="390" t="s">
        <v>471</v>
      </c>
      <c r="B28" s="390"/>
      <c r="C28" s="390"/>
      <c r="D28" s="390"/>
      <c r="E28" s="390"/>
      <c r="F28" s="390"/>
      <c r="G28" s="114">
        <v>22</v>
      </c>
      <c r="H28" s="117">
        <v>0</v>
      </c>
      <c r="I28" s="117">
        <v>0</v>
      </c>
      <c r="J28" s="117">
        <v>0</v>
      </c>
      <c r="K28" s="117">
        <v>0</v>
      </c>
      <c r="L28" s="117">
        <v>0</v>
      </c>
      <c r="M28" s="117">
        <v>0</v>
      </c>
      <c r="N28" s="117">
        <v>4372347</v>
      </c>
      <c r="O28" s="117">
        <v>0</v>
      </c>
      <c r="P28" s="117">
        <v>0</v>
      </c>
      <c r="Q28" s="117">
        <v>0</v>
      </c>
      <c r="R28" s="117">
        <v>0</v>
      </c>
      <c r="S28" s="117">
        <v>0</v>
      </c>
      <c r="T28" s="117">
        <v>0</v>
      </c>
      <c r="U28" s="117">
        <v>0</v>
      </c>
      <c r="V28" s="117">
        <v>98228021</v>
      </c>
      <c r="W28" s="117">
        <v>-102600368</v>
      </c>
      <c r="X28" s="119">
        <f t="shared" si="4"/>
        <v>0</v>
      </c>
      <c r="Y28" s="117">
        <v>0</v>
      </c>
      <c r="Z28" s="119">
        <f t="shared" si="3"/>
        <v>0</v>
      </c>
    </row>
    <row r="29" spans="1:26" ht="12.75" customHeight="1" x14ac:dyDescent="0.25">
      <c r="A29" s="390" t="s">
        <v>472</v>
      </c>
      <c r="B29" s="390"/>
      <c r="C29" s="390"/>
      <c r="D29" s="390"/>
      <c r="E29" s="390"/>
      <c r="F29" s="390"/>
      <c r="G29" s="114">
        <v>23</v>
      </c>
      <c r="H29" s="117">
        <v>0</v>
      </c>
      <c r="I29" s="117">
        <v>0</v>
      </c>
      <c r="J29" s="117">
        <v>0</v>
      </c>
      <c r="K29" s="117">
        <v>0</v>
      </c>
      <c r="L29" s="117">
        <v>0</v>
      </c>
      <c r="M29" s="117">
        <v>0</v>
      </c>
      <c r="N29" s="117">
        <v>0</v>
      </c>
      <c r="O29" s="117">
        <v>0</v>
      </c>
      <c r="P29" s="117">
        <v>0</v>
      </c>
      <c r="Q29" s="117">
        <v>0</v>
      </c>
      <c r="R29" s="117">
        <v>0</v>
      </c>
      <c r="S29" s="117">
        <v>0</v>
      </c>
      <c r="T29" s="117">
        <v>0</v>
      </c>
      <c r="U29" s="117">
        <v>0</v>
      </c>
      <c r="V29" s="117">
        <v>0</v>
      </c>
      <c r="W29" s="117">
        <v>0</v>
      </c>
      <c r="X29" s="119">
        <f t="shared" si="4"/>
        <v>0</v>
      </c>
      <c r="Y29" s="117">
        <v>0</v>
      </c>
      <c r="Z29" s="119">
        <f t="shared" si="3"/>
        <v>0</v>
      </c>
    </row>
    <row r="30" spans="1:26" ht="21.75" customHeight="1" x14ac:dyDescent="0.25">
      <c r="A30" s="391" t="s">
        <v>473</v>
      </c>
      <c r="B30" s="391"/>
      <c r="C30" s="391"/>
      <c r="D30" s="391"/>
      <c r="E30" s="391"/>
      <c r="F30" s="391"/>
      <c r="G30" s="115">
        <v>24</v>
      </c>
      <c r="H30" s="119">
        <f>SUM(H10:H29)</f>
        <v>159471379</v>
      </c>
      <c r="I30" s="119">
        <f t="shared" ref="I30:Z30" si="5">SUM(I10:I29)</f>
        <v>1826728</v>
      </c>
      <c r="J30" s="119">
        <f t="shared" si="5"/>
        <v>10572684</v>
      </c>
      <c r="K30" s="119">
        <f t="shared" si="5"/>
        <v>5871715</v>
      </c>
      <c r="L30" s="119">
        <f t="shared" si="5"/>
        <v>1871715</v>
      </c>
      <c r="M30" s="119">
        <f t="shared" si="5"/>
        <v>66074285</v>
      </c>
      <c r="N30" s="119">
        <f t="shared" si="5"/>
        <v>32619855</v>
      </c>
      <c r="O30" s="119">
        <f t="shared" si="5"/>
        <v>0</v>
      </c>
      <c r="P30" s="119">
        <f t="shared" si="5"/>
        <v>1261937</v>
      </c>
      <c r="Q30" s="119">
        <f t="shared" si="5"/>
        <v>0</v>
      </c>
      <c r="R30" s="119">
        <f t="shared" si="5"/>
        <v>0</v>
      </c>
      <c r="S30" s="119">
        <f t="shared" si="5"/>
        <v>0</v>
      </c>
      <c r="T30" s="119">
        <f t="shared" si="5"/>
        <v>-235961</v>
      </c>
      <c r="U30" s="119">
        <f t="shared" si="5"/>
        <v>0</v>
      </c>
      <c r="V30" s="119">
        <f t="shared" si="5"/>
        <v>207718470</v>
      </c>
      <c r="W30" s="119">
        <f t="shared" si="5"/>
        <v>146860849</v>
      </c>
      <c r="X30" s="119">
        <f>SUM(X10:X29)</f>
        <v>630170226</v>
      </c>
      <c r="Y30" s="119">
        <f t="shared" si="5"/>
        <v>217806806</v>
      </c>
      <c r="Z30" s="119">
        <f t="shared" si="5"/>
        <v>847977032</v>
      </c>
    </row>
    <row r="31" spans="1:26" x14ac:dyDescent="0.25">
      <c r="A31" s="398" t="s">
        <v>474</v>
      </c>
      <c r="B31" s="400"/>
      <c r="C31" s="400"/>
      <c r="D31" s="400"/>
      <c r="E31" s="400"/>
      <c r="F31" s="400"/>
      <c r="G31" s="400"/>
      <c r="H31" s="400"/>
      <c r="I31" s="400"/>
      <c r="J31" s="400"/>
      <c r="K31" s="400"/>
      <c r="L31" s="400"/>
      <c r="M31" s="400"/>
      <c r="N31" s="400"/>
      <c r="O31" s="400"/>
      <c r="P31" s="400"/>
      <c r="Q31" s="400"/>
      <c r="R31" s="400"/>
      <c r="S31" s="400"/>
      <c r="T31" s="400"/>
      <c r="U31" s="400"/>
      <c r="V31" s="400"/>
      <c r="W31" s="400"/>
      <c r="X31" s="400"/>
      <c r="Y31" s="400"/>
      <c r="Z31" s="400"/>
    </row>
    <row r="32" spans="1:26" ht="36.75" customHeight="1" x14ac:dyDescent="0.25">
      <c r="A32" s="402" t="s">
        <v>475</v>
      </c>
      <c r="B32" s="402"/>
      <c r="C32" s="402"/>
      <c r="D32" s="402"/>
      <c r="E32" s="402"/>
      <c r="F32" s="402"/>
      <c r="G32" s="115">
        <v>25</v>
      </c>
      <c r="H32" s="119">
        <f>SUM(H12:H20)</f>
        <v>0</v>
      </c>
      <c r="I32" s="119">
        <f t="shared" ref="I32:Z32" si="6">SUM(I12:I20)</f>
        <v>753552</v>
      </c>
      <c r="J32" s="119">
        <f t="shared" si="6"/>
        <v>0</v>
      </c>
      <c r="K32" s="119">
        <f t="shared" si="6"/>
        <v>-126835</v>
      </c>
      <c r="L32" s="119">
        <f t="shared" si="6"/>
        <v>-126835</v>
      </c>
      <c r="M32" s="119">
        <f t="shared" si="6"/>
        <v>-1169048</v>
      </c>
      <c r="N32" s="119">
        <f t="shared" si="6"/>
        <v>-430393</v>
      </c>
      <c r="O32" s="119">
        <f t="shared" si="6"/>
        <v>0</v>
      </c>
      <c r="P32" s="119">
        <f t="shared" si="6"/>
        <v>431708</v>
      </c>
      <c r="Q32" s="119">
        <f t="shared" si="6"/>
        <v>0</v>
      </c>
      <c r="R32" s="119">
        <f t="shared" si="6"/>
        <v>0</v>
      </c>
      <c r="S32" s="119">
        <f t="shared" ref="S32:T32" si="7">SUM(S12:S20)</f>
        <v>0</v>
      </c>
      <c r="T32" s="119">
        <f t="shared" si="7"/>
        <v>-162802</v>
      </c>
      <c r="U32" s="119">
        <f t="shared" ref="U32" si="8">SUM(U12:U20)</f>
        <v>0</v>
      </c>
      <c r="V32" s="119">
        <f t="shared" si="6"/>
        <v>-5847055</v>
      </c>
      <c r="W32" s="119">
        <f t="shared" si="6"/>
        <v>0</v>
      </c>
      <c r="X32" s="119">
        <f>SUM(X12:X20)</f>
        <v>-6424038</v>
      </c>
      <c r="Y32" s="119">
        <f t="shared" si="6"/>
        <v>9576410</v>
      </c>
      <c r="Z32" s="119">
        <f t="shared" si="6"/>
        <v>3152372</v>
      </c>
    </row>
    <row r="33" spans="1:26" ht="31.5" customHeight="1" x14ac:dyDescent="0.25">
      <c r="A33" s="402" t="s">
        <v>476</v>
      </c>
      <c r="B33" s="402"/>
      <c r="C33" s="402"/>
      <c r="D33" s="402"/>
      <c r="E33" s="402"/>
      <c r="F33" s="402"/>
      <c r="G33" s="115">
        <v>26</v>
      </c>
      <c r="H33" s="119">
        <f>H11+H32</f>
        <v>0</v>
      </c>
      <c r="I33" s="119">
        <f t="shared" ref="I33:Z33" si="9">I11+I32</f>
        <v>753552</v>
      </c>
      <c r="J33" s="119">
        <f t="shared" si="9"/>
        <v>0</v>
      </c>
      <c r="K33" s="119">
        <f t="shared" si="9"/>
        <v>-126835</v>
      </c>
      <c r="L33" s="119">
        <f t="shared" si="9"/>
        <v>-126835</v>
      </c>
      <c r="M33" s="119">
        <f t="shared" si="9"/>
        <v>-1169048</v>
      </c>
      <c r="N33" s="119">
        <f t="shared" si="9"/>
        <v>-430393</v>
      </c>
      <c r="O33" s="119">
        <f t="shared" si="9"/>
        <v>0</v>
      </c>
      <c r="P33" s="119">
        <f t="shared" si="9"/>
        <v>431708</v>
      </c>
      <c r="Q33" s="119">
        <f t="shared" si="9"/>
        <v>0</v>
      </c>
      <c r="R33" s="119">
        <f t="shared" si="9"/>
        <v>0</v>
      </c>
      <c r="S33" s="119">
        <f t="shared" ref="S33:T33" si="10">S11+S32</f>
        <v>0</v>
      </c>
      <c r="T33" s="119">
        <f t="shared" si="10"/>
        <v>-162802</v>
      </c>
      <c r="U33" s="119">
        <f t="shared" ref="U33" si="11">U11+U32</f>
        <v>0</v>
      </c>
      <c r="V33" s="119">
        <f t="shared" si="9"/>
        <v>-5847055</v>
      </c>
      <c r="W33" s="119">
        <f t="shared" si="9"/>
        <v>146860849</v>
      </c>
      <c r="X33" s="119">
        <f>X11+X32</f>
        <v>140436811</v>
      </c>
      <c r="Y33" s="119">
        <f t="shared" si="9"/>
        <v>85143550</v>
      </c>
      <c r="Z33" s="119">
        <f t="shared" si="9"/>
        <v>225580361</v>
      </c>
    </row>
    <row r="34" spans="1:26" ht="30.75" customHeight="1" x14ac:dyDescent="0.25">
      <c r="A34" s="402" t="s">
        <v>477</v>
      </c>
      <c r="B34" s="402"/>
      <c r="C34" s="402"/>
      <c r="D34" s="402"/>
      <c r="E34" s="402"/>
      <c r="F34" s="402"/>
      <c r="G34" s="115">
        <v>27</v>
      </c>
      <c r="H34" s="119">
        <f>SUM(H21:H29)</f>
        <v>0</v>
      </c>
      <c r="I34" s="119">
        <f t="shared" ref="I34:Z34" si="12">SUM(I21:I29)</f>
        <v>0</v>
      </c>
      <c r="J34" s="119">
        <f t="shared" si="12"/>
        <v>0</v>
      </c>
      <c r="K34" s="119">
        <f t="shared" si="12"/>
        <v>0</v>
      </c>
      <c r="L34" s="119">
        <f t="shared" si="12"/>
        <v>0</v>
      </c>
      <c r="M34" s="119">
        <f t="shared" si="12"/>
        <v>0</v>
      </c>
      <c r="N34" s="119">
        <f t="shared" si="12"/>
        <v>4372347</v>
      </c>
      <c r="O34" s="119">
        <f t="shared" si="12"/>
        <v>0</v>
      </c>
      <c r="P34" s="119">
        <f t="shared" si="12"/>
        <v>0</v>
      </c>
      <c r="Q34" s="119">
        <f t="shared" si="12"/>
        <v>0</v>
      </c>
      <c r="R34" s="119">
        <f t="shared" si="12"/>
        <v>0</v>
      </c>
      <c r="S34" s="119">
        <f t="shared" ref="S34:T34" si="13">SUM(S21:S29)</f>
        <v>0</v>
      </c>
      <c r="T34" s="119">
        <f t="shared" si="13"/>
        <v>0</v>
      </c>
      <c r="U34" s="119">
        <f t="shared" ref="U34" si="14">SUM(U21:U29)</f>
        <v>0</v>
      </c>
      <c r="V34" s="119">
        <f t="shared" si="12"/>
        <v>90586316</v>
      </c>
      <c r="W34" s="119">
        <f t="shared" si="12"/>
        <v>-102600368</v>
      </c>
      <c r="X34" s="119">
        <f>SUM(X21:X29)</f>
        <v>-7641705</v>
      </c>
      <c r="Y34" s="119">
        <f t="shared" si="12"/>
        <v>-20014844</v>
      </c>
      <c r="Z34" s="119">
        <f t="shared" si="12"/>
        <v>-27656549</v>
      </c>
    </row>
    <row r="35" spans="1:26" x14ac:dyDescent="0.25">
      <c r="A35" s="398" t="s">
        <v>203</v>
      </c>
      <c r="B35" s="394"/>
      <c r="C35" s="394"/>
      <c r="D35" s="394"/>
      <c r="E35" s="394"/>
      <c r="F35" s="394"/>
      <c r="G35" s="394"/>
      <c r="H35" s="394"/>
      <c r="I35" s="394"/>
      <c r="J35" s="394"/>
      <c r="K35" s="394"/>
      <c r="L35" s="394"/>
      <c r="M35" s="394"/>
      <c r="N35" s="394"/>
      <c r="O35" s="394"/>
      <c r="P35" s="394"/>
      <c r="Q35" s="394"/>
      <c r="R35" s="394"/>
      <c r="S35" s="394"/>
      <c r="T35" s="394"/>
      <c r="U35" s="394"/>
      <c r="V35" s="394"/>
      <c r="W35" s="394"/>
      <c r="X35" s="394"/>
      <c r="Y35" s="394"/>
      <c r="Z35" s="394"/>
    </row>
    <row r="36" spans="1:26" ht="12.75" customHeight="1" x14ac:dyDescent="0.25">
      <c r="A36" s="401" t="s">
        <v>478</v>
      </c>
      <c r="B36" s="401"/>
      <c r="C36" s="401"/>
      <c r="D36" s="401"/>
      <c r="E36" s="401"/>
      <c r="F36" s="401"/>
      <c r="G36" s="114">
        <v>28</v>
      </c>
      <c r="H36" s="117">
        <v>159471379</v>
      </c>
      <c r="I36" s="117">
        <v>1826728</v>
      </c>
      <c r="J36" s="117">
        <v>10572684</v>
      </c>
      <c r="K36" s="117">
        <v>5871715</v>
      </c>
      <c r="L36" s="117">
        <v>1871715</v>
      </c>
      <c r="M36" s="117">
        <v>66074285</v>
      </c>
      <c r="N36" s="117">
        <v>32619855</v>
      </c>
      <c r="O36" s="117">
        <v>0</v>
      </c>
      <c r="P36" s="117">
        <v>1261937</v>
      </c>
      <c r="Q36" s="117">
        <v>0</v>
      </c>
      <c r="R36" s="117">
        <v>0</v>
      </c>
      <c r="S36" s="117">
        <v>0</v>
      </c>
      <c r="T36" s="117">
        <v>-235961</v>
      </c>
      <c r="U36" s="117">
        <v>0</v>
      </c>
      <c r="V36" s="117">
        <v>207718470</v>
      </c>
      <c r="W36" s="117">
        <v>146860849</v>
      </c>
      <c r="X36" s="118">
        <f>H36+I36+J36+K36-L36+M36+N36+O36+P36+Q36+R36+V36+W36+S36+T36+U36</f>
        <v>630170226</v>
      </c>
      <c r="Y36" s="117">
        <v>217806806</v>
      </c>
      <c r="Z36" s="118">
        <f t="shared" ref="Z36:Z38" si="15">X36+Y36</f>
        <v>847977032</v>
      </c>
    </row>
    <row r="37" spans="1:26" ht="12.75" customHeight="1" x14ac:dyDescent="0.25">
      <c r="A37" s="390" t="s">
        <v>451</v>
      </c>
      <c r="B37" s="390"/>
      <c r="C37" s="390"/>
      <c r="D37" s="390"/>
      <c r="E37" s="390"/>
      <c r="F37" s="390"/>
      <c r="G37" s="114">
        <v>29</v>
      </c>
      <c r="H37" s="117">
        <v>0</v>
      </c>
      <c r="I37" s="117">
        <v>0</v>
      </c>
      <c r="J37" s="117">
        <v>0</v>
      </c>
      <c r="K37" s="117">
        <v>0</v>
      </c>
      <c r="L37" s="117">
        <v>0</v>
      </c>
      <c r="M37" s="117">
        <v>0</v>
      </c>
      <c r="N37" s="117">
        <v>0</v>
      </c>
      <c r="O37" s="117">
        <v>0</v>
      </c>
      <c r="P37" s="117">
        <v>0</v>
      </c>
      <c r="Q37" s="117">
        <v>0</v>
      </c>
      <c r="R37" s="117">
        <v>0</v>
      </c>
      <c r="S37" s="117">
        <v>0</v>
      </c>
      <c r="T37" s="117">
        <v>0</v>
      </c>
      <c r="U37" s="117">
        <v>0</v>
      </c>
      <c r="V37" s="117">
        <v>0</v>
      </c>
      <c r="W37" s="117">
        <v>0</v>
      </c>
      <c r="X37" s="118">
        <f t="shared" ref="X37:X38" si="16">H37+I37+J37+K37-L37+M37+N37+O37+P37+Q37+R37+V37+W37+S37+T37+U37</f>
        <v>0</v>
      </c>
      <c r="Y37" s="117">
        <v>0</v>
      </c>
      <c r="Z37" s="118">
        <f t="shared" si="15"/>
        <v>0</v>
      </c>
    </row>
    <row r="38" spans="1:26" ht="12.75" customHeight="1" x14ac:dyDescent="0.25">
      <c r="A38" s="390" t="s">
        <v>452</v>
      </c>
      <c r="B38" s="390"/>
      <c r="C38" s="390"/>
      <c r="D38" s="390"/>
      <c r="E38" s="390"/>
      <c r="F38" s="390"/>
      <c r="G38" s="114">
        <v>30</v>
      </c>
      <c r="H38" s="117">
        <v>0</v>
      </c>
      <c r="I38" s="117">
        <v>0</v>
      </c>
      <c r="J38" s="117">
        <v>0</v>
      </c>
      <c r="K38" s="117">
        <v>0</v>
      </c>
      <c r="L38" s="117">
        <v>0</v>
      </c>
      <c r="M38" s="117">
        <v>0</v>
      </c>
      <c r="N38" s="117">
        <v>0</v>
      </c>
      <c r="O38" s="117">
        <v>0</v>
      </c>
      <c r="P38" s="117">
        <v>0</v>
      </c>
      <c r="Q38" s="117">
        <v>0</v>
      </c>
      <c r="R38" s="117">
        <v>0</v>
      </c>
      <c r="S38" s="117">
        <v>0</v>
      </c>
      <c r="T38" s="117">
        <v>0</v>
      </c>
      <c r="U38" s="117">
        <v>0</v>
      </c>
      <c r="V38" s="117">
        <v>0</v>
      </c>
      <c r="W38" s="117">
        <v>0</v>
      </c>
      <c r="X38" s="118">
        <f t="shared" si="16"/>
        <v>0</v>
      </c>
      <c r="Y38" s="117">
        <v>0</v>
      </c>
      <c r="Z38" s="118">
        <f t="shared" si="15"/>
        <v>0</v>
      </c>
    </row>
    <row r="39" spans="1:26" ht="25.5" customHeight="1" x14ac:dyDescent="0.25">
      <c r="A39" s="391" t="s">
        <v>479</v>
      </c>
      <c r="B39" s="391"/>
      <c r="C39" s="391"/>
      <c r="D39" s="391"/>
      <c r="E39" s="391"/>
      <c r="F39" s="391"/>
      <c r="G39" s="115">
        <v>31</v>
      </c>
      <c r="H39" s="119">
        <f>H36+H37+H38</f>
        <v>159471379</v>
      </c>
      <c r="I39" s="119">
        <f t="shared" ref="I39:Z39" si="17">I36+I37+I38</f>
        <v>1826728</v>
      </c>
      <c r="J39" s="119">
        <f t="shared" si="17"/>
        <v>10572684</v>
      </c>
      <c r="K39" s="119">
        <f t="shared" si="17"/>
        <v>5871715</v>
      </c>
      <c r="L39" s="119">
        <f t="shared" si="17"/>
        <v>1871715</v>
      </c>
      <c r="M39" s="119">
        <f t="shared" si="17"/>
        <v>66074285</v>
      </c>
      <c r="N39" s="119">
        <f t="shared" si="17"/>
        <v>32619855</v>
      </c>
      <c r="O39" s="119">
        <f t="shared" si="17"/>
        <v>0</v>
      </c>
      <c r="P39" s="119">
        <f t="shared" si="17"/>
        <v>1261937</v>
      </c>
      <c r="Q39" s="119">
        <f t="shared" si="17"/>
        <v>0</v>
      </c>
      <c r="R39" s="119">
        <f t="shared" si="17"/>
        <v>0</v>
      </c>
      <c r="S39" s="119">
        <f t="shared" si="17"/>
        <v>0</v>
      </c>
      <c r="T39" s="119">
        <f t="shared" si="17"/>
        <v>-235961</v>
      </c>
      <c r="U39" s="119">
        <f t="shared" si="17"/>
        <v>0</v>
      </c>
      <c r="V39" s="119">
        <f t="shared" si="17"/>
        <v>207718470</v>
      </c>
      <c r="W39" s="119">
        <f t="shared" si="17"/>
        <v>146860849</v>
      </c>
      <c r="X39" s="119">
        <f>X36+X37+X38</f>
        <v>630170226</v>
      </c>
      <c r="Y39" s="119">
        <f t="shared" si="17"/>
        <v>217806806</v>
      </c>
      <c r="Z39" s="119">
        <f t="shared" si="17"/>
        <v>847977032</v>
      </c>
    </row>
    <row r="40" spans="1:26" ht="12.75" customHeight="1" x14ac:dyDescent="0.25">
      <c r="A40" s="390" t="s">
        <v>454</v>
      </c>
      <c r="B40" s="390"/>
      <c r="C40" s="390"/>
      <c r="D40" s="390"/>
      <c r="E40" s="390"/>
      <c r="F40" s="390"/>
      <c r="G40" s="114">
        <v>32</v>
      </c>
      <c r="H40" s="116">
        <v>0</v>
      </c>
      <c r="I40" s="116">
        <v>0</v>
      </c>
      <c r="J40" s="116">
        <v>0</v>
      </c>
      <c r="K40" s="116">
        <v>0</v>
      </c>
      <c r="L40" s="116">
        <v>0</v>
      </c>
      <c r="M40" s="116">
        <v>0</v>
      </c>
      <c r="N40" s="116">
        <v>0</v>
      </c>
      <c r="O40" s="116">
        <v>0</v>
      </c>
      <c r="P40" s="116">
        <v>0</v>
      </c>
      <c r="Q40" s="116">
        <v>0</v>
      </c>
      <c r="R40" s="116">
        <v>0</v>
      </c>
      <c r="S40" s="116">
        <v>0</v>
      </c>
      <c r="T40" s="116">
        <v>0</v>
      </c>
      <c r="U40" s="117">
        <v>0</v>
      </c>
      <c r="V40" s="116">
        <v>0</v>
      </c>
      <c r="W40" s="117">
        <v>48816213</v>
      </c>
      <c r="X40" s="118">
        <f>H40+I40+J40+K40-L40+M40+N40+O40+P40+Q40+R40+V40+W40+S40+T40+U40</f>
        <v>48816213</v>
      </c>
      <c r="Y40" s="117">
        <v>23851442</v>
      </c>
      <c r="Z40" s="118">
        <f t="shared" ref="Z40:Z58" si="18">X40+Y40</f>
        <v>72667655</v>
      </c>
    </row>
    <row r="41" spans="1:26" ht="12.75" customHeight="1" x14ac:dyDescent="0.25">
      <c r="A41" s="390" t="s">
        <v>455</v>
      </c>
      <c r="B41" s="390"/>
      <c r="C41" s="390"/>
      <c r="D41" s="390"/>
      <c r="E41" s="390"/>
      <c r="F41" s="390"/>
      <c r="G41" s="114">
        <v>33</v>
      </c>
      <c r="H41" s="116">
        <v>0</v>
      </c>
      <c r="I41" s="116">
        <v>0</v>
      </c>
      <c r="J41" s="116">
        <v>0</v>
      </c>
      <c r="K41" s="116">
        <v>0</v>
      </c>
      <c r="L41" s="116">
        <v>0</v>
      </c>
      <c r="M41" s="116">
        <v>0</v>
      </c>
      <c r="N41" s="117">
        <v>0</v>
      </c>
      <c r="O41" s="116">
        <v>0</v>
      </c>
      <c r="P41" s="116">
        <v>0</v>
      </c>
      <c r="Q41" s="116">
        <v>0</v>
      </c>
      <c r="R41" s="116">
        <v>0</v>
      </c>
      <c r="S41" s="116">
        <v>0</v>
      </c>
      <c r="T41" s="117">
        <v>-169855</v>
      </c>
      <c r="U41" s="117">
        <v>0</v>
      </c>
      <c r="V41" s="116">
        <v>0</v>
      </c>
      <c r="W41" s="116">
        <v>0</v>
      </c>
      <c r="X41" s="118">
        <f t="shared" ref="X41:X58" si="19">H41+I41+J41+K41-L41+M41+N41+O41+P41+Q41+R41+V41+W41+S41+T41+U41</f>
        <v>-169855</v>
      </c>
      <c r="Y41" s="117">
        <v>-314477</v>
      </c>
      <c r="Z41" s="118">
        <f t="shared" si="18"/>
        <v>-484332</v>
      </c>
    </row>
    <row r="42" spans="1:26" ht="27" customHeight="1" x14ac:dyDescent="0.25">
      <c r="A42" s="390" t="s">
        <v>456</v>
      </c>
      <c r="B42" s="390"/>
      <c r="C42" s="390"/>
      <c r="D42" s="390"/>
      <c r="E42" s="390"/>
      <c r="F42" s="390"/>
      <c r="G42" s="114">
        <v>34</v>
      </c>
      <c r="H42" s="116">
        <v>0</v>
      </c>
      <c r="I42" s="116">
        <v>0</v>
      </c>
      <c r="J42" s="116">
        <v>0</v>
      </c>
      <c r="K42" s="116">
        <v>0</v>
      </c>
      <c r="L42" s="116">
        <v>0</v>
      </c>
      <c r="M42" s="116">
        <v>0</v>
      </c>
      <c r="N42" s="116">
        <v>0</v>
      </c>
      <c r="O42" s="117">
        <v>0</v>
      </c>
      <c r="P42" s="116">
        <v>0</v>
      </c>
      <c r="Q42" s="116">
        <v>0</v>
      </c>
      <c r="R42" s="116">
        <v>0</v>
      </c>
      <c r="S42" s="116">
        <v>0</v>
      </c>
      <c r="T42" s="116">
        <v>0</v>
      </c>
      <c r="U42" s="117">
        <v>0</v>
      </c>
      <c r="V42" s="117">
        <v>0</v>
      </c>
      <c r="W42" s="117">
        <v>0</v>
      </c>
      <c r="X42" s="118">
        <f t="shared" si="19"/>
        <v>0</v>
      </c>
      <c r="Y42" s="117">
        <v>0</v>
      </c>
      <c r="Z42" s="118">
        <f t="shared" si="18"/>
        <v>0</v>
      </c>
    </row>
    <row r="43" spans="1:26" ht="20.25" customHeight="1" x14ac:dyDescent="0.25">
      <c r="A43" s="390" t="s">
        <v>457</v>
      </c>
      <c r="B43" s="390"/>
      <c r="C43" s="390"/>
      <c r="D43" s="390"/>
      <c r="E43" s="390"/>
      <c r="F43" s="390"/>
      <c r="G43" s="114">
        <v>35</v>
      </c>
      <c r="H43" s="116">
        <v>0</v>
      </c>
      <c r="I43" s="116">
        <v>0</v>
      </c>
      <c r="J43" s="116">
        <v>0</v>
      </c>
      <c r="K43" s="116">
        <v>0</v>
      </c>
      <c r="L43" s="116">
        <v>0</v>
      </c>
      <c r="M43" s="116">
        <v>0</v>
      </c>
      <c r="N43" s="116">
        <v>0</v>
      </c>
      <c r="O43" s="116">
        <v>0</v>
      </c>
      <c r="P43" s="117">
        <v>0</v>
      </c>
      <c r="Q43" s="116">
        <v>0</v>
      </c>
      <c r="R43" s="116">
        <v>0</v>
      </c>
      <c r="S43" s="116">
        <v>0</v>
      </c>
      <c r="T43" s="116">
        <v>0</v>
      </c>
      <c r="U43" s="117">
        <v>0</v>
      </c>
      <c r="V43" s="117">
        <v>0</v>
      </c>
      <c r="W43" s="117">
        <v>0</v>
      </c>
      <c r="X43" s="118">
        <f t="shared" si="19"/>
        <v>0</v>
      </c>
      <c r="Y43" s="117">
        <v>0</v>
      </c>
      <c r="Z43" s="118">
        <f t="shared" si="18"/>
        <v>0</v>
      </c>
    </row>
    <row r="44" spans="1:26" ht="21" customHeight="1" x14ac:dyDescent="0.25">
      <c r="A44" s="390" t="s">
        <v>458</v>
      </c>
      <c r="B44" s="390"/>
      <c r="C44" s="390"/>
      <c r="D44" s="390"/>
      <c r="E44" s="390"/>
      <c r="F44" s="390"/>
      <c r="G44" s="114">
        <v>36</v>
      </c>
      <c r="H44" s="116">
        <v>0</v>
      </c>
      <c r="I44" s="116">
        <v>0</v>
      </c>
      <c r="J44" s="116">
        <v>0</v>
      </c>
      <c r="K44" s="116">
        <v>0</v>
      </c>
      <c r="L44" s="116">
        <v>0</v>
      </c>
      <c r="M44" s="116">
        <v>0</v>
      </c>
      <c r="N44" s="116">
        <v>0</v>
      </c>
      <c r="O44" s="116">
        <v>0</v>
      </c>
      <c r="P44" s="116">
        <v>0</v>
      </c>
      <c r="Q44" s="117">
        <v>0</v>
      </c>
      <c r="R44" s="116">
        <v>0</v>
      </c>
      <c r="S44" s="116">
        <v>0</v>
      </c>
      <c r="T44" s="116">
        <v>0</v>
      </c>
      <c r="U44" s="117">
        <v>0</v>
      </c>
      <c r="V44" s="117">
        <v>0</v>
      </c>
      <c r="W44" s="117">
        <v>0</v>
      </c>
      <c r="X44" s="118">
        <f t="shared" si="19"/>
        <v>0</v>
      </c>
      <c r="Y44" s="117">
        <v>0</v>
      </c>
      <c r="Z44" s="118">
        <f t="shared" si="18"/>
        <v>0</v>
      </c>
    </row>
    <row r="45" spans="1:26" ht="29.25" customHeight="1" x14ac:dyDescent="0.25">
      <c r="A45" s="390" t="s">
        <v>459</v>
      </c>
      <c r="B45" s="390"/>
      <c r="C45" s="390"/>
      <c r="D45" s="390"/>
      <c r="E45" s="390"/>
      <c r="F45" s="390"/>
      <c r="G45" s="114">
        <v>37</v>
      </c>
      <c r="H45" s="116">
        <v>0</v>
      </c>
      <c r="I45" s="116">
        <v>0</v>
      </c>
      <c r="J45" s="116">
        <v>0</v>
      </c>
      <c r="K45" s="116">
        <v>0</v>
      </c>
      <c r="L45" s="116">
        <v>0</v>
      </c>
      <c r="M45" s="116">
        <v>0</v>
      </c>
      <c r="N45" s="116">
        <v>0</v>
      </c>
      <c r="O45" s="116">
        <v>0</v>
      </c>
      <c r="P45" s="116">
        <v>0</v>
      </c>
      <c r="Q45" s="116">
        <v>0</v>
      </c>
      <c r="R45" s="117">
        <v>0</v>
      </c>
      <c r="S45" s="117">
        <v>0</v>
      </c>
      <c r="T45" s="117">
        <v>0</v>
      </c>
      <c r="U45" s="117">
        <v>0</v>
      </c>
      <c r="V45" s="117">
        <v>0</v>
      </c>
      <c r="W45" s="117">
        <v>0</v>
      </c>
      <c r="X45" s="118">
        <f t="shared" si="19"/>
        <v>0</v>
      </c>
      <c r="Y45" s="117">
        <v>0</v>
      </c>
      <c r="Z45" s="118">
        <f t="shared" si="18"/>
        <v>0</v>
      </c>
    </row>
    <row r="46" spans="1:26" ht="21" customHeight="1" x14ac:dyDescent="0.25">
      <c r="A46" s="390" t="s">
        <v>460</v>
      </c>
      <c r="B46" s="390"/>
      <c r="C46" s="390"/>
      <c r="D46" s="390"/>
      <c r="E46" s="390"/>
      <c r="F46" s="390"/>
      <c r="G46" s="114">
        <v>38</v>
      </c>
      <c r="H46" s="116">
        <v>0</v>
      </c>
      <c r="I46" s="116">
        <v>0</v>
      </c>
      <c r="J46" s="116">
        <v>0</v>
      </c>
      <c r="K46" s="116">
        <v>0</v>
      </c>
      <c r="L46" s="116">
        <v>0</v>
      </c>
      <c r="M46" s="116">
        <v>0</v>
      </c>
      <c r="N46" s="117">
        <v>0</v>
      </c>
      <c r="O46" s="117">
        <v>0</v>
      </c>
      <c r="P46" s="117">
        <v>0</v>
      </c>
      <c r="Q46" s="117">
        <v>0</v>
      </c>
      <c r="R46" s="117">
        <v>0</v>
      </c>
      <c r="S46" s="117">
        <v>0</v>
      </c>
      <c r="T46" s="117">
        <v>0</v>
      </c>
      <c r="U46" s="117">
        <v>0</v>
      </c>
      <c r="V46" s="117">
        <v>0</v>
      </c>
      <c r="W46" s="117">
        <v>0</v>
      </c>
      <c r="X46" s="118">
        <f t="shared" si="19"/>
        <v>0</v>
      </c>
      <c r="Y46" s="117">
        <v>0</v>
      </c>
      <c r="Z46" s="118">
        <f t="shared" si="18"/>
        <v>0</v>
      </c>
    </row>
    <row r="47" spans="1:26" ht="12.75" customHeight="1" x14ac:dyDescent="0.25">
      <c r="A47" s="390" t="s">
        <v>461</v>
      </c>
      <c r="B47" s="390"/>
      <c r="C47" s="390"/>
      <c r="D47" s="390"/>
      <c r="E47" s="390"/>
      <c r="F47" s="390"/>
      <c r="G47" s="114">
        <v>39</v>
      </c>
      <c r="H47" s="116">
        <v>0</v>
      </c>
      <c r="I47" s="116">
        <v>0</v>
      </c>
      <c r="J47" s="116">
        <v>0</v>
      </c>
      <c r="K47" s="116">
        <v>0</v>
      </c>
      <c r="L47" s="116">
        <v>0</v>
      </c>
      <c r="M47" s="116">
        <v>0</v>
      </c>
      <c r="N47" s="117">
        <v>0</v>
      </c>
      <c r="O47" s="117">
        <v>0</v>
      </c>
      <c r="P47" s="117">
        <v>0</v>
      </c>
      <c r="Q47" s="117">
        <v>0</v>
      </c>
      <c r="R47" s="117">
        <v>0</v>
      </c>
      <c r="S47" s="117">
        <v>0</v>
      </c>
      <c r="T47" s="117">
        <v>0</v>
      </c>
      <c r="U47" s="117">
        <v>0</v>
      </c>
      <c r="V47" s="117">
        <v>0</v>
      </c>
      <c r="W47" s="117">
        <v>0</v>
      </c>
      <c r="X47" s="118">
        <f t="shared" si="19"/>
        <v>0</v>
      </c>
      <c r="Y47" s="117">
        <v>0</v>
      </c>
      <c r="Z47" s="118">
        <f t="shared" si="18"/>
        <v>0</v>
      </c>
    </row>
    <row r="48" spans="1:26" ht="12.75" customHeight="1" x14ac:dyDescent="0.25">
      <c r="A48" s="390" t="s">
        <v>462</v>
      </c>
      <c r="B48" s="390"/>
      <c r="C48" s="390"/>
      <c r="D48" s="390"/>
      <c r="E48" s="390"/>
      <c r="F48" s="390"/>
      <c r="G48" s="114">
        <v>40</v>
      </c>
      <c r="H48" s="117">
        <v>0</v>
      </c>
      <c r="I48" s="117">
        <v>0</v>
      </c>
      <c r="J48" s="117">
        <v>0</v>
      </c>
      <c r="K48" s="117">
        <v>-16663</v>
      </c>
      <c r="L48" s="117">
        <v>-16663</v>
      </c>
      <c r="M48" s="117">
        <v>0</v>
      </c>
      <c r="N48" s="117">
        <v>-102171</v>
      </c>
      <c r="O48" s="117">
        <v>0</v>
      </c>
      <c r="P48" s="117">
        <v>0</v>
      </c>
      <c r="Q48" s="117">
        <v>0</v>
      </c>
      <c r="R48" s="117">
        <v>0</v>
      </c>
      <c r="S48" s="117">
        <v>0</v>
      </c>
      <c r="T48" s="117">
        <v>0</v>
      </c>
      <c r="U48" s="117">
        <v>0</v>
      </c>
      <c r="V48" s="117">
        <v>-531499</v>
      </c>
      <c r="W48" s="117">
        <v>0</v>
      </c>
      <c r="X48" s="118">
        <f t="shared" si="19"/>
        <v>-633670</v>
      </c>
      <c r="Y48" s="117">
        <v>-416818</v>
      </c>
      <c r="Z48" s="118">
        <f t="shared" si="18"/>
        <v>-1050488</v>
      </c>
    </row>
    <row r="49" spans="1:26" ht="12.75" customHeight="1" x14ac:dyDescent="0.25">
      <c r="A49" s="390" t="s">
        <v>463</v>
      </c>
      <c r="B49" s="390"/>
      <c r="C49" s="390"/>
      <c r="D49" s="390"/>
      <c r="E49" s="390"/>
      <c r="F49" s="390"/>
      <c r="G49" s="114">
        <v>41</v>
      </c>
      <c r="H49" s="116">
        <v>0</v>
      </c>
      <c r="I49" s="116">
        <v>0</v>
      </c>
      <c r="J49" s="116">
        <v>0</v>
      </c>
      <c r="K49" s="116">
        <v>0</v>
      </c>
      <c r="L49" s="116">
        <v>0</v>
      </c>
      <c r="M49" s="116">
        <v>0</v>
      </c>
      <c r="N49" s="117">
        <v>0</v>
      </c>
      <c r="O49" s="117">
        <v>0</v>
      </c>
      <c r="P49" s="117">
        <v>0</v>
      </c>
      <c r="Q49" s="117">
        <v>0</v>
      </c>
      <c r="R49" s="117">
        <v>0</v>
      </c>
      <c r="S49" s="117">
        <v>0</v>
      </c>
      <c r="T49" s="117">
        <v>0</v>
      </c>
      <c r="U49" s="117">
        <v>0</v>
      </c>
      <c r="V49" s="117">
        <v>0</v>
      </c>
      <c r="W49" s="117">
        <v>0</v>
      </c>
      <c r="X49" s="118">
        <f t="shared" si="19"/>
        <v>0</v>
      </c>
      <c r="Y49" s="117">
        <v>0</v>
      </c>
      <c r="Z49" s="118">
        <f t="shared" si="18"/>
        <v>0</v>
      </c>
    </row>
    <row r="50" spans="1:26" ht="24" customHeight="1" x14ac:dyDescent="0.25">
      <c r="A50" s="390" t="s">
        <v>464</v>
      </c>
      <c r="B50" s="390"/>
      <c r="C50" s="390"/>
      <c r="D50" s="390"/>
      <c r="E50" s="390"/>
      <c r="F50" s="390"/>
      <c r="G50" s="114">
        <v>42</v>
      </c>
      <c r="H50" s="117">
        <v>0</v>
      </c>
      <c r="I50" s="117">
        <v>0</v>
      </c>
      <c r="J50" s="117">
        <v>0</v>
      </c>
      <c r="K50" s="117">
        <v>0</v>
      </c>
      <c r="L50" s="117">
        <v>0</v>
      </c>
      <c r="M50" s="117">
        <v>0</v>
      </c>
      <c r="N50" s="117">
        <v>0</v>
      </c>
      <c r="O50" s="117">
        <v>0</v>
      </c>
      <c r="P50" s="117">
        <v>0</v>
      </c>
      <c r="Q50" s="117">
        <v>0</v>
      </c>
      <c r="R50" s="117">
        <v>0</v>
      </c>
      <c r="S50" s="117">
        <v>0</v>
      </c>
      <c r="T50" s="117">
        <v>0</v>
      </c>
      <c r="U50" s="117">
        <v>0</v>
      </c>
      <c r="V50" s="117">
        <v>0</v>
      </c>
      <c r="W50" s="117">
        <v>0</v>
      </c>
      <c r="X50" s="118">
        <f t="shared" si="19"/>
        <v>0</v>
      </c>
      <c r="Y50" s="117">
        <v>0</v>
      </c>
      <c r="Z50" s="118">
        <f t="shared" si="18"/>
        <v>0</v>
      </c>
    </row>
    <row r="51" spans="1:26" ht="26.25" customHeight="1" x14ac:dyDescent="0.25">
      <c r="A51" s="390" t="s">
        <v>465</v>
      </c>
      <c r="B51" s="390"/>
      <c r="C51" s="390"/>
      <c r="D51" s="390"/>
      <c r="E51" s="390"/>
      <c r="F51" s="390"/>
      <c r="G51" s="114">
        <v>43</v>
      </c>
      <c r="H51" s="117">
        <v>0</v>
      </c>
      <c r="I51" s="117">
        <v>0</v>
      </c>
      <c r="J51" s="117">
        <v>0</v>
      </c>
      <c r="K51" s="117">
        <v>0</v>
      </c>
      <c r="L51" s="117">
        <v>0</v>
      </c>
      <c r="M51" s="117">
        <v>0</v>
      </c>
      <c r="N51" s="117">
        <v>0</v>
      </c>
      <c r="O51" s="117">
        <v>0</v>
      </c>
      <c r="P51" s="117">
        <v>0</v>
      </c>
      <c r="Q51" s="117">
        <v>0</v>
      </c>
      <c r="R51" s="117">
        <v>0</v>
      </c>
      <c r="S51" s="117">
        <v>0</v>
      </c>
      <c r="T51" s="117">
        <v>0</v>
      </c>
      <c r="U51" s="117">
        <v>0</v>
      </c>
      <c r="V51" s="117">
        <v>0</v>
      </c>
      <c r="W51" s="117">
        <v>0</v>
      </c>
      <c r="X51" s="118">
        <f t="shared" si="19"/>
        <v>0</v>
      </c>
      <c r="Y51" s="117">
        <v>0</v>
      </c>
      <c r="Z51" s="118">
        <f t="shared" si="18"/>
        <v>0</v>
      </c>
    </row>
    <row r="52" spans="1:26" ht="22.5" customHeight="1" x14ac:dyDescent="0.25">
      <c r="A52" s="390" t="s">
        <v>466</v>
      </c>
      <c r="B52" s="390"/>
      <c r="C52" s="390"/>
      <c r="D52" s="390"/>
      <c r="E52" s="390"/>
      <c r="F52" s="390"/>
      <c r="G52" s="114">
        <v>44</v>
      </c>
      <c r="H52" s="117">
        <v>0</v>
      </c>
      <c r="I52" s="117">
        <v>0</v>
      </c>
      <c r="J52" s="117">
        <v>0</v>
      </c>
      <c r="K52" s="117">
        <v>0</v>
      </c>
      <c r="L52" s="117">
        <v>0</v>
      </c>
      <c r="M52" s="117">
        <v>0</v>
      </c>
      <c r="N52" s="117">
        <v>0</v>
      </c>
      <c r="O52" s="117">
        <v>0</v>
      </c>
      <c r="P52" s="117">
        <v>0</v>
      </c>
      <c r="Q52" s="117">
        <v>0</v>
      </c>
      <c r="R52" s="117">
        <v>0</v>
      </c>
      <c r="S52" s="117">
        <v>0</v>
      </c>
      <c r="T52" s="117">
        <v>0</v>
      </c>
      <c r="U52" s="117">
        <v>0</v>
      </c>
      <c r="V52" s="117">
        <v>0</v>
      </c>
      <c r="W52" s="117">
        <v>0</v>
      </c>
      <c r="X52" s="118">
        <f t="shared" si="19"/>
        <v>0</v>
      </c>
      <c r="Y52" s="117">
        <v>0</v>
      </c>
      <c r="Z52" s="118">
        <f t="shared" si="18"/>
        <v>0</v>
      </c>
    </row>
    <row r="53" spans="1:26" ht="12.75" customHeight="1" x14ac:dyDescent="0.25">
      <c r="A53" s="390" t="s">
        <v>467</v>
      </c>
      <c r="B53" s="390"/>
      <c r="C53" s="390"/>
      <c r="D53" s="390"/>
      <c r="E53" s="390"/>
      <c r="F53" s="390"/>
      <c r="G53" s="114">
        <v>45</v>
      </c>
      <c r="H53" s="117">
        <v>0</v>
      </c>
      <c r="I53" s="117">
        <v>0</v>
      </c>
      <c r="J53" s="117">
        <v>0</v>
      </c>
      <c r="K53" s="117">
        <v>0</v>
      </c>
      <c r="L53" s="117">
        <v>0</v>
      </c>
      <c r="M53" s="117">
        <v>0</v>
      </c>
      <c r="N53" s="117">
        <v>0</v>
      </c>
      <c r="O53" s="117">
        <v>0</v>
      </c>
      <c r="P53" s="117">
        <v>0</v>
      </c>
      <c r="Q53" s="117">
        <v>0</v>
      </c>
      <c r="R53" s="117">
        <v>0</v>
      </c>
      <c r="S53" s="117">
        <v>0</v>
      </c>
      <c r="T53" s="117">
        <v>0</v>
      </c>
      <c r="U53" s="117">
        <v>0</v>
      </c>
      <c r="V53" s="117">
        <v>0</v>
      </c>
      <c r="W53" s="117">
        <v>0</v>
      </c>
      <c r="X53" s="118">
        <f t="shared" si="19"/>
        <v>0</v>
      </c>
      <c r="Y53" s="117">
        <v>0</v>
      </c>
      <c r="Z53" s="118">
        <f t="shared" si="18"/>
        <v>0</v>
      </c>
    </row>
    <row r="54" spans="1:26" ht="12.75" customHeight="1" x14ac:dyDescent="0.25">
      <c r="A54" s="390" t="s">
        <v>468</v>
      </c>
      <c r="B54" s="390"/>
      <c r="C54" s="390"/>
      <c r="D54" s="390"/>
      <c r="E54" s="390"/>
      <c r="F54" s="390"/>
      <c r="G54" s="114">
        <v>46</v>
      </c>
      <c r="H54" s="117">
        <v>0</v>
      </c>
      <c r="I54" s="117">
        <v>0</v>
      </c>
      <c r="J54" s="117">
        <v>0</v>
      </c>
      <c r="K54" s="117">
        <v>0</v>
      </c>
      <c r="L54" s="117">
        <v>0</v>
      </c>
      <c r="M54" s="117">
        <v>0</v>
      </c>
      <c r="N54" s="117">
        <v>0</v>
      </c>
      <c r="O54" s="117">
        <v>0</v>
      </c>
      <c r="P54" s="117">
        <v>0</v>
      </c>
      <c r="Q54" s="117">
        <v>0</v>
      </c>
      <c r="R54" s="117">
        <v>0</v>
      </c>
      <c r="S54" s="117">
        <v>0</v>
      </c>
      <c r="T54" s="117">
        <v>0</v>
      </c>
      <c r="U54" s="117">
        <v>0</v>
      </c>
      <c r="V54" s="117">
        <v>0</v>
      </c>
      <c r="W54" s="117">
        <v>0</v>
      </c>
      <c r="X54" s="118">
        <f t="shared" si="19"/>
        <v>0</v>
      </c>
      <c r="Y54" s="117">
        <v>0</v>
      </c>
      <c r="Z54" s="118">
        <f t="shared" si="18"/>
        <v>0</v>
      </c>
    </row>
    <row r="55" spans="1:26" ht="12.75" customHeight="1" x14ac:dyDescent="0.25">
      <c r="A55" s="390" t="s">
        <v>469</v>
      </c>
      <c r="B55" s="390"/>
      <c r="C55" s="390"/>
      <c r="D55" s="390"/>
      <c r="E55" s="390"/>
      <c r="F55" s="390"/>
      <c r="G55" s="114">
        <v>47</v>
      </c>
      <c r="H55" s="117">
        <v>0</v>
      </c>
      <c r="I55" s="117">
        <v>0</v>
      </c>
      <c r="J55" s="117">
        <v>0</v>
      </c>
      <c r="K55" s="117">
        <v>0</v>
      </c>
      <c r="L55" s="117">
        <v>0</v>
      </c>
      <c r="M55" s="117">
        <v>0</v>
      </c>
      <c r="N55" s="117">
        <v>0</v>
      </c>
      <c r="O55" s="117">
        <v>0</v>
      </c>
      <c r="P55" s="117">
        <v>0</v>
      </c>
      <c r="Q55" s="117">
        <v>0</v>
      </c>
      <c r="R55" s="117">
        <v>0</v>
      </c>
      <c r="S55" s="117">
        <v>0</v>
      </c>
      <c r="T55" s="117">
        <v>0</v>
      </c>
      <c r="U55" s="117">
        <v>0</v>
      </c>
      <c r="V55" s="117">
        <v>0</v>
      </c>
      <c r="W55" s="117">
        <v>0</v>
      </c>
      <c r="X55" s="118">
        <f t="shared" si="19"/>
        <v>0</v>
      </c>
      <c r="Y55" s="117">
        <v>0</v>
      </c>
      <c r="Z55" s="118">
        <f t="shared" si="18"/>
        <v>0</v>
      </c>
    </row>
    <row r="56" spans="1:26" ht="12.75" customHeight="1" x14ac:dyDescent="0.25">
      <c r="A56" s="390" t="s">
        <v>470</v>
      </c>
      <c r="B56" s="390"/>
      <c r="C56" s="390"/>
      <c r="D56" s="390"/>
      <c r="E56" s="390"/>
      <c r="F56" s="390"/>
      <c r="G56" s="114">
        <v>48</v>
      </c>
      <c r="H56" s="117">
        <v>0</v>
      </c>
      <c r="I56" s="117">
        <v>0</v>
      </c>
      <c r="J56" s="117">
        <v>0</v>
      </c>
      <c r="K56" s="117">
        <v>0</v>
      </c>
      <c r="L56" s="117">
        <v>0</v>
      </c>
      <c r="M56" s="117">
        <v>0</v>
      </c>
      <c r="N56" s="117">
        <v>0</v>
      </c>
      <c r="O56" s="117">
        <v>0</v>
      </c>
      <c r="P56" s="117">
        <v>0</v>
      </c>
      <c r="Q56" s="117">
        <v>0</v>
      </c>
      <c r="R56" s="117">
        <v>0</v>
      </c>
      <c r="S56" s="117">
        <v>0</v>
      </c>
      <c r="T56" s="117">
        <v>0</v>
      </c>
      <c r="U56" s="117">
        <v>0</v>
      </c>
      <c r="V56" s="117">
        <v>0</v>
      </c>
      <c r="W56" s="117">
        <v>0</v>
      </c>
      <c r="X56" s="118">
        <f t="shared" si="19"/>
        <v>0</v>
      </c>
      <c r="Y56" s="117">
        <v>0</v>
      </c>
      <c r="Z56" s="118">
        <f t="shared" si="18"/>
        <v>0</v>
      </c>
    </row>
    <row r="57" spans="1:26" ht="12.75" customHeight="1" x14ac:dyDescent="0.25">
      <c r="A57" s="390" t="s">
        <v>480</v>
      </c>
      <c r="B57" s="390"/>
      <c r="C57" s="390"/>
      <c r="D57" s="390"/>
      <c r="E57" s="390"/>
      <c r="F57" s="390"/>
      <c r="G57" s="114">
        <v>49</v>
      </c>
      <c r="H57" s="117">
        <v>0</v>
      </c>
      <c r="I57" s="117">
        <v>0</v>
      </c>
      <c r="J57" s="117">
        <v>0</v>
      </c>
      <c r="K57" s="117">
        <v>0</v>
      </c>
      <c r="L57" s="117">
        <v>0</v>
      </c>
      <c r="M57" s="117">
        <v>0</v>
      </c>
      <c r="N57" s="117">
        <v>0</v>
      </c>
      <c r="O57" s="117">
        <v>0</v>
      </c>
      <c r="P57" s="117">
        <v>0</v>
      </c>
      <c r="Q57" s="117">
        <v>0</v>
      </c>
      <c r="R57" s="117">
        <v>0</v>
      </c>
      <c r="S57" s="117">
        <v>0</v>
      </c>
      <c r="T57" s="117">
        <v>0</v>
      </c>
      <c r="U57" s="117">
        <v>0</v>
      </c>
      <c r="V57" s="117">
        <v>146860849</v>
      </c>
      <c r="W57" s="117">
        <v>-146860849</v>
      </c>
      <c r="X57" s="118">
        <f t="shared" si="19"/>
        <v>0</v>
      </c>
      <c r="Y57" s="117">
        <v>0</v>
      </c>
      <c r="Z57" s="118">
        <f t="shared" si="18"/>
        <v>0</v>
      </c>
    </row>
    <row r="58" spans="1:26" ht="12.75" customHeight="1" x14ac:dyDescent="0.25">
      <c r="A58" s="390" t="s">
        <v>472</v>
      </c>
      <c r="B58" s="390"/>
      <c r="C58" s="390"/>
      <c r="D58" s="390"/>
      <c r="E58" s="390"/>
      <c r="F58" s="390"/>
      <c r="G58" s="114">
        <v>50</v>
      </c>
      <c r="H58" s="117">
        <v>0</v>
      </c>
      <c r="I58" s="117">
        <v>0</v>
      </c>
      <c r="J58" s="117">
        <v>0</v>
      </c>
      <c r="K58" s="117">
        <v>0</v>
      </c>
      <c r="L58" s="117">
        <v>0</v>
      </c>
      <c r="M58" s="117">
        <v>0</v>
      </c>
      <c r="N58" s="117">
        <v>0</v>
      </c>
      <c r="O58" s="117">
        <v>0</v>
      </c>
      <c r="P58" s="117">
        <v>0</v>
      </c>
      <c r="Q58" s="117">
        <v>0</v>
      </c>
      <c r="R58" s="117">
        <v>0</v>
      </c>
      <c r="S58" s="117">
        <v>0</v>
      </c>
      <c r="T58" s="117">
        <v>0</v>
      </c>
      <c r="U58" s="117">
        <v>0</v>
      </c>
      <c r="V58" s="117">
        <v>0</v>
      </c>
      <c r="W58" s="117">
        <v>0</v>
      </c>
      <c r="X58" s="118">
        <f t="shared" si="19"/>
        <v>0</v>
      </c>
      <c r="Y58" s="117">
        <v>0</v>
      </c>
      <c r="Z58" s="118">
        <f t="shared" si="18"/>
        <v>0</v>
      </c>
    </row>
    <row r="59" spans="1:26" ht="25.5" customHeight="1" x14ac:dyDescent="0.25">
      <c r="A59" s="391" t="s">
        <v>481</v>
      </c>
      <c r="B59" s="391"/>
      <c r="C59" s="391"/>
      <c r="D59" s="391"/>
      <c r="E59" s="391"/>
      <c r="F59" s="391"/>
      <c r="G59" s="115">
        <v>51</v>
      </c>
      <c r="H59" s="119">
        <f>SUM(H39:H58)</f>
        <v>159471379</v>
      </c>
      <c r="I59" s="119">
        <f t="shared" ref="I59:Z59" si="20">SUM(I39:I58)</f>
        <v>1826728</v>
      </c>
      <c r="J59" s="119">
        <f t="shared" si="20"/>
        <v>10572684</v>
      </c>
      <c r="K59" s="119">
        <f t="shared" si="20"/>
        <v>5855052</v>
      </c>
      <c r="L59" s="119">
        <f t="shared" si="20"/>
        <v>1855052</v>
      </c>
      <c r="M59" s="119">
        <f t="shared" si="20"/>
        <v>66074285</v>
      </c>
      <c r="N59" s="119">
        <f t="shared" si="20"/>
        <v>32517684</v>
      </c>
      <c r="O59" s="119">
        <f t="shared" si="20"/>
        <v>0</v>
      </c>
      <c r="P59" s="119">
        <f t="shared" si="20"/>
        <v>1261937</v>
      </c>
      <c r="Q59" s="119">
        <f t="shared" si="20"/>
        <v>0</v>
      </c>
      <c r="R59" s="119">
        <f t="shared" si="20"/>
        <v>0</v>
      </c>
      <c r="S59" s="119">
        <f t="shared" si="20"/>
        <v>0</v>
      </c>
      <c r="T59" s="119">
        <f t="shared" si="20"/>
        <v>-405816</v>
      </c>
      <c r="U59" s="119">
        <f t="shared" si="20"/>
        <v>0</v>
      </c>
      <c r="V59" s="119">
        <f t="shared" si="20"/>
        <v>354047820</v>
      </c>
      <c r="W59" s="119">
        <f t="shared" si="20"/>
        <v>48816213</v>
      </c>
      <c r="X59" s="119">
        <f>SUM(X39:X58)</f>
        <v>678182914</v>
      </c>
      <c r="Y59" s="119">
        <f t="shared" si="20"/>
        <v>240926953</v>
      </c>
      <c r="Z59" s="119">
        <f t="shared" si="20"/>
        <v>919109867</v>
      </c>
    </row>
    <row r="60" spans="1:26" x14ac:dyDescent="0.25">
      <c r="A60" s="398" t="s">
        <v>474</v>
      </c>
      <c r="B60" s="400"/>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row>
    <row r="61" spans="1:26" ht="31.5" customHeight="1" x14ac:dyDescent="0.25">
      <c r="A61" s="402" t="s">
        <v>482</v>
      </c>
      <c r="B61" s="402"/>
      <c r="C61" s="402"/>
      <c r="D61" s="402"/>
      <c r="E61" s="402"/>
      <c r="F61" s="402"/>
      <c r="G61" s="115">
        <v>52</v>
      </c>
      <c r="H61" s="118">
        <f>SUM(H41:H49)</f>
        <v>0</v>
      </c>
      <c r="I61" s="118">
        <f t="shared" ref="I61:Z61" si="21">SUM(I41:I49)</f>
        <v>0</v>
      </c>
      <c r="J61" s="118">
        <f t="shared" si="21"/>
        <v>0</v>
      </c>
      <c r="K61" s="118">
        <f t="shared" si="21"/>
        <v>-16663</v>
      </c>
      <c r="L61" s="118">
        <f t="shared" si="21"/>
        <v>-16663</v>
      </c>
      <c r="M61" s="118">
        <f t="shared" si="21"/>
        <v>0</v>
      </c>
      <c r="N61" s="118">
        <f t="shared" si="21"/>
        <v>-102171</v>
      </c>
      <c r="O61" s="118">
        <f t="shared" si="21"/>
        <v>0</v>
      </c>
      <c r="P61" s="118">
        <f t="shared" si="21"/>
        <v>0</v>
      </c>
      <c r="Q61" s="118">
        <f t="shared" si="21"/>
        <v>0</v>
      </c>
      <c r="R61" s="118">
        <f t="shared" si="21"/>
        <v>0</v>
      </c>
      <c r="S61" s="118">
        <f t="shared" ref="S61:T61" si="22">SUM(S41:S49)</f>
        <v>0</v>
      </c>
      <c r="T61" s="118">
        <f t="shared" si="22"/>
        <v>-169855</v>
      </c>
      <c r="U61" s="118">
        <f t="shared" ref="U61" si="23">SUM(U41:U49)</f>
        <v>0</v>
      </c>
      <c r="V61" s="118">
        <f t="shared" si="21"/>
        <v>-531499</v>
      </c>
      <c r="W61" s="118">
        <f t="shared" si="21"/>
        <v>0</v>
      </c>
      <c r="X61" s="118">
        <f>SUM(X41:X49)</f>
        <v>-803525</v>
      </c>
      <c r="Y61" s="118">
        <f t="shared" si="21"/>
        <v>-731295</v>
      </c>
      <c r="Z61" s="118">
        <f t="shared" si="21"/>
        <v>-1534820</v>
      </c>
    </row>
    <row r="62" spans="1:26" ht="27.75" customHeight="1" x14ac:dyDescent="0.25">
      <c r="A62" s="402" t="s">
        <v>483</v>
      </c>
      <c r="B62" s="402"/>
      <c r="C62" s="402"/>
      <c r="D62" s="402"/>
      <c r="E62" s="402"/>
      <c r="F62" s="402"/>
      <c r="G62" s="115">
        <v>53</v>
      </c>
      <c r="H62" s="118">
        <f>H40+H61</f>
        <v>0</v>
      </c>
      <c r="I62" s="118">
        <f t="shared" ref="I62:Z62" si="24">I40+I61</f>
        <v>0</v>
      </c>
      <c r="J62" s="118">
        <f t="shared" si="24"/>
        <v>0</v>
      </c>
      <c r="K62" s="118">
        <f t="shared" si="24"/>
        <v>-16663</v>
      </c>
      <c r="L62" s="118">
        <f t="shared" si="24"/>
        <v>-16663</v>
      </c>
      <c r="M62" s="118">
        <f t="shared" si="24"/>
        <v>0</v>
      </c>
      <c r="N62" s="118">
        <f t="shared" si="24"/>
        <v>-102171</v>
      </c>
      <c r="O62" s="118">
        <f t="shared" si="24"/>
        <v>0</v>
      </c>
      <c r="P62" s="118">
        <f t="shared" si="24"/>
        <v>0</v>
      </c>
      <c r="Q62" s="118">
        <f t="shared" si="24"/>
        <v>0</v>
      </c>
      <c r="R62" s="118">
        <f t="shared" si="24"/>
        <v>0</v>
      </c>
      <c r="S62" s="118">
        <f t="shared" ref="S62:T62" si="25">S40+S61</f>
        <v>0</v>
      </c>
      <c r="T62" s="118">
        <f t="shared" si="25"/>
        <v>-169855</v>
      </c>
      <c r="U62" s="118">
        <f t="shared" ref="U62" si="26">U40+U61</f>
        <v>0</v>
      </c>
      <c r="V62" s="118">
        <f t="shared" si="24"/>
        <v>-531499</v>
      </c>
      <c r="W62" s="118">
        <f t="shared" si="24"/>
        <v>48816213</v>
      </c>
      <c r="X62" s="118">
        <f>X40+X61</f>
        <v>48012688</v>
      </c>
      <c r="Y62" s="118">
        <f t="shared" si="24"/>
        <v>23120147</v>
      </c>
      <c r="Z62" s="118">
        <f t="shared" si="24"/>
        <v>71132835</v>
      </c>
    </row>
    <row r="63" spans="1:26" ht="29.25" customHeight="1" x14ac:dyDescent="0.25">
      <c r="A63" s="402" t="s">
        <v>484</v>
      </c>
      <c r="B63" s="402"/>
      <c r="C63" s="402"/>
      <c r="D63" s="402"/>
      <c r="E63" s="402"/>
      <c r="F63" s="402"/>
      <c r="G63" s="115">
        <v>54</v>
      </c>
      <c r="H63" s="118">
        <f>SUM(H50:H58)</f>
        <v>0</v>
      </c>
      <c r="I63" s="118">
        <f t="shared" ref="I63:Z63" si="27">SUM(I50:I58)</f>
        <v>0</v>
      </c>
      <c r="J63" s="118">
        <f t="shared" si="27"/>
        <v>0</v>
      </c>
      <c r="K63" s="118">
        <f t="shared" si="27"/>
        <v>0</v>
      </c>
      <c r="L63" s="118">
        <f t="shared" si="27"/>
        <v>0</v>
      </c>
      <c r="M63" s="118">
        <f t="shared" si="27"/>
        <v>0</v>
      </c>
      <c r="N63" s="118">
        <f t="shared" si="27"/>
        <v>0</v>
      </c>
      <c r="O63" s="118">
        <f t="shared" si="27"/>
        <v>0</v>
      </c>
      <c r="P63" s="118">
        <f t="shared" si="27"/>
        <v>0</v>
      </c>
      <c r="Q63" s="118">
        <f t="shared" si="27"/>
        <v>0</v>
      </c>
      <c r="R63" s="118">
        <f t="shared" si="27"/>
        <v>0</v>
      </c>
      <c r="S63" s="118">
        <f t="shared" ref="S63:T63" si="28">SUM(S50:S58)</f>
        <v>0</v>
      </c>
      <c r="T63" s="118">
        <f t="shared" si="28"/>
        <v>0</v>
      </c>
      <c r="U63" s="118">
        <f t="shared" ref="U63" si="29">SUM(U50:U58)</f>
        <v>0</v>
      </c>
      <c r="V63" s="118">
        <f t="shared" si="27"/>
        <v>146860849</v>
      </c>
      <c r="W63" s="118">
        <f t="shared" si="27"/>
        <v>-146860849</v>
      </c>
      <c r="X63" s="118">
        <f>SUM(X50:X58)</f>
        <v>0</v>
      </c>
      <c r="Y63" s="118">
        <f t="shared" si="27"/>
        <v>0</v>
      </c>
      <c r="Z63" s="118">
        <f t="shared" si="27"/>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47"/>
  <sheetViews>
    <sheetView tabSelected="1" topLeftCell="A93" zoomScale="90" zoomScaleNormal="90" workbookViewId="0">
      <selection activeCell="P102" sqref="P102"/>
    </sheetView>
  </sheetViews>
  <sheetFormatPr defaultRowHeight="13.2" x14ac:dyDescent="0.25"/>
  <cols>
    <col min="2" max="2" width="3.88671875" customWidth="1"/>
    <col min="4" max="4" width="37.33203125" customWidth="1"/>
    <col min="5" max="5" width="11.88671875" customWidth="1"/>
    <col min="6" max="6" width="14.5546875" customWidth="1"/>
    <col min="7" max="7" width="11.6640625" customWidth="1"/>
    <col min="8" max="8" width="14.33203125" customWidth="1"/>
    <col min="9" max="9" width="13.44140625" customWidth="1"/>
    <col min="10" max="10" width="11.44140625" customWidth="1"/>
  </cols>
  <sheetData>
    <row r="1" spans="1:10" x14ac:dyDescent="0.25">
      <c r="A1" s="135" t="s">
        <v>485</v>
      </c>
      <c r="B1" s="135"/>
      <c r="C1" s="135"/>
      <c r="D1" s="135"/>
      <c r="E1" s="135"/>
      <c r="F1" s="136"/>
      <c r="G1" s="136"/>
      <c r="H1" s="136"/>
      <c r="I1" s="136"/>
      <c r="J1" s="159"/>
    </row>
    <row r="2" spans="1:10" x14ac:dyDescent="0.25">
      <c r="A2" s="136"/>
      <c r="B2" s="136"/>
      <c r="C2" s="136"/>
      <c r="D2" s="136"/>
      <c r="E2" s="136"/>
      <c r="F2" s="136"/>
      <c r="G2" s="136"/>
      <c r="H2" s="136"/>
      <c r="I2" s="136"/>
      <c r="J2" s="159"/>
    </row>
    <row r="3" spans="1:10" x14ac:dyDescent="0.25">
      <c r="A3" s="135" t="s">
        <v>486</v>
      </c>
      <c r="B3" s="135"/>
      <c r="C3" s="135"/>
      <c r="D3" s="135"/>
      <c r="E3" s="135"/>
      <c r="F3" s="136"/>
      <c r="G3" s="136"/>
      <c r="H3" s="136"/>
      <c r="I3" s="136"/>
      <c r="J3" s="159"/>
    </row>
    <row r="4" spans="1:10" x14ac:dyDescent="0.25">
      <c r="A4" s="136" t="s">
        <v>487</v>
      </c>
      <c r="B4" s="136"/>
      <c r="C4" s="136"/>
      <c r="D4" s="136"/>
      <c r="E4" s="136"/>
      <c r="F4" s="136"/>
      <c r="G4" s="136"/>
      <c r="H4" s="136"/>
      <c r="I4" s="136"/>
      <c r="J4" s="159"/>
    </row>
    <row r="5" spans="1:10" x14ac:dyDescent="0.25">
      <c r="A5" s="136"/>
      <c r="B5" s="136"/>
      <c r="C5" s="136"/>
      <c r="D5" s="136"/>
      <c r="E5" s="136"/>
      <c r="F5" s="136"/>
      <c r="G5" s="136"/>
      <c r="H5" s="136"/>
      <c r="I5" s="136"/>
      <c r="J5" s="159"/>
    </row>
    <row r="6" spans="1:10" x14ac:dyDescent="0.25">
      <c r="A6" s="135" t="s">
        <v>488</v>
      </c>
      <c r="B6" s="135"/>
      <c r="C6" s="135"/>
      <c r="D6" s="135"/>
      <c r="E6" s="135"/>
      <c r="F6" s="136"/>
      <c r="G6" s="136"/>
      <c r="H6" s="136"/>
      <c r="I6" s="136"/>
      <c r="J6" s="159"/>
    </row>
    <row r="7" spans="1:10" x14ac:dyDescent="0.25">
      <c r="A7" s="136"/>
      <c r="B7" s="136"/>
      <c r="C7" s="136"/>
      <c r="D7" s="136"/>
      <c r="E7" s="136"/>
      <c r="F7" s="136"/>
      <c r="G7" s="136"/>
      <c r="H7" s="136"/>
      <c r="I7" s="136"/>
      <c r="J7" s="159"/>
    </row>
    <row r="8" spans="1:10" x14ac:dyDescent="0.25">
      <c r="A8" s="137" t="s">
        <v>489</v>
      </c>
      <c r="B8" s="137"/>
      <c r="C8" s="137"/>
      <c r="D8" s="137"/>
      <c r="E8" s="137"/>
      <c r="F8" s="136"/>
      <c r="G8" s="136"/>
      <c r="H8" s="136"/>
      <c r="I8" s="136"/>
      <c r="J8" s="159"/>
    </row>
    <row r="9" spans="1:10" x14ac:dyDescent="0.25">
      <c r="A9" s="137"/>
      <c r="B9" s="137"/>
      <c r="C9" s="137"/>
      <c r="D9" s="137"/>
      <c r="E9" s="137"/>
      <c r="F9" s="136"/>
      <c r="G9" s="136"/>
      <c r="H9" s="136"/>
      <c r="I9" s="136"/>
      <c r="J9" s="159"/>
    </row>
    <row r="10" spans="1:10" x14ac:dyDescent="0.25">
      <c r="A10" s="137" t="s">
        <v>490</v>
      </c>
      <c r="B10" s="137"/>
      <c r="C10" s="137"/>
      <c r="D10" s="137"/>
      <c r="E10" s="137"/>
      <c r="F10" s="136"/>
      <c r="G10" s="136"/>
      <c r="H10" s="136"/>
      <c r="I10" s="136"/>
      <c r="J10" s="159"/>
    </row>
    <row r="11" spans="1:10" ht="12.75" customHeight="1" x14ac:dyDescent="0.25">
      <c r="A11" s="247" t="s">
        <v>491</v>
      </c>
      <c r="B11" s="247"/>
      <c r="C11" s="247"/>
      <c r="D11" s="247"/>
      <c r="E11" s="247"/>
      <c r="F11" s="247"/>
      <c r="G11" s="247"/>
      <c r="H11" s="247"/>
      <c r="I11" s="247"/>
      <c r="J11" s="159"/>
    </row>
    <row r="12" spans="1:10" ht="12.75" customHeight="1" x14ac:dyDescent="0.25">
      <c r="A12" s="239" t="s">
        <v>492</v>
      </c>
      <c r="B12" s="239"/>
      <c r="C12" s="239"/>
      <c r="D12" s="239"/>
      <c r="E12" s="239"/>
      <c r="F12" s="239"/>
      <c r="G12" s="239"/>
      <c r="H12" s="239"/>
      <c r="I12" s="239"/>
      <c r="J12" s="159"/>
    </row>
    <row r="13" spans="1:10" ht="12.75" customHeight="1" x14ac:dyDescent="0.25">
      <c r="A13" s="239" t="s">
        <v>493</v>
      </c>
      <c r="B13" s="239"/>
      <c r="C13" s="239"/>
      <c r="D13" s="239"/>
      <c r="E13" s="239"/>
      <c r="F13" s="239"/>
      <c r="G13" s="239"/>
      <c r="H13" s="239"/>
      <c r="I13" s="239"/>
      <c r="J13" s="159"/>
    </row>
    <row r="14" spans="1:10" ht="12.75" customHeight="1" x14ac:dyDescent="0.25">
      <c r="A14" s="239" t="s">
        <v>494</v>
      </c>
      <c r="B14" s="239"/>
      <c r="C14" s="239"/>
      <c r="D14" s="239"/>
      <c r="E14" s="239"/>
      <c r="F14" s="239"/>
      <c r="G14" s="239"/>
      <c r="H14" s="239"/>
      <c r="I14" s="239"/>
      <c r="J14" s="159"/>
    </row>
    <row r="15" spans="1:10" x14ac:dyDescent="0.25">
      <c r="A15" s="248" t="s">
        <v>495</v>
      </c>
      <c r="B15" s="248"/>
      <c r="C15" s="248"/>
      <c r="D15" s="248"/>
      <c r="E15" s="248"/>
      <c r="F15" s="248"/>
      <c r="G15" s="248"/>
      <c r="H15" s="248"/>
      <c r="I15" s="248"/>
      <c r="J15" s="159"/>
    </row>
    <row r="16" spans="1:10" x14ac:dyDescent="0.25">
      <c r="A16" s="160"/>
      <c r="B16" s="160"/>
      <c r="C16" s="160"/>
      <c r="D16" s="160"/>
      <c r="E16" s="160"/>
      <c r="F16" s="160"/>
      <c r="G16" s="160"/>
      <c r="H16" s="160"/>
      <c r="I16" s="160"/>
      <c r="J16" s="159"/>
    </row>
    <row r="17" spans="1:10" x14ac:dyDescent="0.25">
      <c r="A17" s="137" t="s">
        <v>496</v>
      </c>
      <c r="B17" s="137"/>
      <c r="C17" s="137"/>
      <c r="D17" s="137"/>
      <c r="E17" s="137"/>
      <c r="F17" s="137"/>
      <c r="G17" s="137"/>
      <c r="H17" s="137"/>
      <c r="I17" s="137"/>
      <c r="J17" s="159"/>
    </row>
    <row r="18" spans="1:10" ht="22.2" customHeight="1" x14ac:dyDescent="0.25">
      <c r="A18" s="227" t="s">
        <v>497</v>
      </c>
      <c r="B18" s="227"/>
      <c r="C18" s="227"/>
      <c r="D18" s="227"/>
      <c r="E18" s="227"/>
      <c r="F18" s="227"/>
      <c r="G18" s="227"/>
      <c r="H18" s="227"/>
      <c r="I18" s="227"/>
      <c r="J18" s="159"/>
    </row>
    <row r="19" spans="1:10" ht="12.75" customHeight="1" x14ac:dyDescent="0.25">
      <c r="A19" s="227" t="s">
        <v>498</v>
      </c>
      <c r="B19" s="227"/>
      <c r="C19" s="227"/>
      <c r="D19" s="227"/>
      <c r="E19" s="227"/>
      <c r="F19" s="227"/>
      <c r="G19" s="227"/>
      <c r="H19" s="227"/>
      <c r="I19" s="227"/>
      <c r="J19" s="159"/>
    </row>
    <row r="20" spans="1:10" ht="25.5" customHeight="1" x14ac:dyDescent="0.25">
      <c r="A20" s="229" t="s">
        <v>499</v>
      </c>
      <c r="B20" s="229"/>
      <c r="C20" s="229"/>
      <c r="D20" s="229"/>
      <c r="E20" s="229"/>
      <c r="F20" s="229"/>
      <c r="G20" s="229"/>
      <c r="H20" s="229"/>
      <c r="I20" s="229"/>
      <c r="J20" s="159"/>
    </row>
    <row r="21" spans="1:10" x14ac:dyDescent="0.25">
      <c r="A21" s="148"/>
      <c r="B21" s="148"/>
      <c r="C21" s="148"/>
      <c r="D21" s="148"/>
      <c r="E21" s="148"/>
      <c r="F21" s="148"/>
      <c r="G21" s="148"/>
      <c r="H21" s="148"/>
      <c r="I21" s="148"/>
      <c r="J21" s="159"/>
    </row>
    <row r="22" spans="1:10" x14ac:dyDescent="0.25">
      <c r="A22" s="137" t="s">
        <v>500</v>
      </c>
      <c r="B22" s="137"/>
      <c r="C22" s="137"/>
      <c r="D22" s="137"/>
      <c r="E22" s="137"/>
      <c r="F22" s="137"/>
      <c r="G22" s="137"/>
      <c r="H22" s="137"/>
      <c r="I22" s="137"/>
      <c r="J22" s="159"/>
    </row>
    <row r="23" spans="1:10" ht="12.75" customHeight="1" x14ac:dyDescent="0.25">
      <c r="A23" s="227" t="s">
        <v>501</v>
      </c>
      <c r="B23" s="227"/>
      <c r="C23" s="227"/>
      <c r="D23" s="227"/>
      <c r="E23" s="227"/>
      <c r="F23" s="227"/>
      <c r="G23" s="227"/>
      <c r="H23" s="227"/>
      <c r="I23" s="227"/>
      <c r="J23" s="159"/>
    </row>
    <row r="24" spans="1:10" ht="12.75" customHeight="1" x14ac:dyDescent="0.25">
      <c r="A24" s="227" t="s">
        <v>502</v>
      </c>
      <c r="B24" s="227"/>
      <c r="C24" s="227"/>
      <c r="D24" s="227"/>
      <c r="E24" s="227"/>
      <c r="F24" s="227"/>
      <c r="G24" s="227"/>
      <c r="H24" s="227"/>
      <c r="I24" s="227"/>
      <c r="J24" s="159"/>
    </row>
    <row r="25" spans="1:10" x14ac:dyDescent="0.25">
      <c r="A25" s="161"/>
      <c r="B25" s="161"/>
      <c r="C25" s="161"/>
      <c r="D25" s="161"/>
      <c r="E25" s="161"/>
      <c r="F25" s="136"/>
      <c r="G25" s="136"/>
      <c r="H25" s="136"/>
      <c r="I25" s="136"/>
      <c r="J25" s="159"/>
    </row>
    <row r="26" spans="1:10" x14ac:dyDescent="0.25">
      <c r="A26" s="137" t="s">
        <v>503</v>
      </c>
      <c r="B26" s="137"/>
      <c r="C26" s="137"/>
      <c r="D26" s="137"/>
      <c r="E26" s="137"/>
      <c r="F26" s="137"/>
      <c r="G26" s="137"/>
      <c r="H26" s="137"/>
      <c r="I26" s="137"/>
      <c r="J26" s="159"/>
    </row>
    <row r="27" spans="1:10" x14ac:dyDescent="0.25">
      <c r="A27" s="137"/>
      <c r="B27" s="137"/>
      <c r="C27" s="137"/>
      <c r="D27" s="137"/>
      <c r="E27" s="137"/>
      <c r="F27" s="137"/>
      <c r="G27" s="137"/>
      <c r="H27" s="137"/>
      <c r="I27" s="137"/>
      <c r="J27" s="159"/>
    </row>
    <row r="28" spans="1:10" x14ac:dyDescent="0.25">
      <c r="A28" s="137" t="s">
        <v>504</v>
      </c>
      <c r="B28" s="137"/>
      <c r="C28" s="137"/>
      <c r="D28" s="137"/>
      <c r="E28" s="137"/>
      <c r="F28" s="137"/>
      <c r="G28" s="137"/>
      <c r="H28" s="137"/>
      <c r="I28" s="137"/>
      <c r="J28" s="159"/>
    </row>
    <row r="29" spans="1:10" ht="25.5" customHeight="1" x14ac:dyDescent="0.25">
      <c r="A29" s="227" t="s">
        <v>505</v>
      </c>
      <c r="B29" s="227"/>
      <c r="C29" s="227"/>
      <c r="D29" s="227"/>
      <c r="E29" s="227"/>
      <c r="F29" s="227"/>
      <c r="G29" s="227"/>
      <c r="H29" s="227"/>
      <c r="I29" s="227"/>
      <c r="J29" s="159"/>
    </row>
    <row r="30" spans="1:10" ht="39" customHeight="1" x14ac:dyDescent="0.25">
      <c r="A30" s="227" t="s">
        <v>506</v>
      </c>
      <c r="B30" s="227"/>
      <c r="C30" s="227"/>
      <c r="D30" s="227"/>
      <c r="E30" s="227"/>
      <c r="F30" s="227"/>
      <c r="G30" s="227"/>
      <c r="H30" s="227"/>
      <c r="I30" s="227"/>
      <c r="J30" s="159"/>
    </row>
    <row r="31" spans="1:10" ht="25.5" customHeight="1" x14ac:dyDescent="0.25">
      <c r="A31" s="227" t="s">
        <v>507</v>
      </c>
      <c r="B31" s="227"/>
      <c r="C31" s="227"/>
      <c r="D31" s="227"/>
      <c r="E31" s="227"/>
      <c r="F31" s="227"/>
      <c r="G31" s="227"/>
      <c r="H31" s="227"/>
      <c r="I31" s="227"/>
      <c r="J31" s="159"/>
    </row>
    <row r="32" spans="1:10" x14ac:dyDescent="0.25">
      <c r="A32" s="149"/>
      <c r="B32" s="149"/>
      <c r="C32" s="149"/>
      <c r="D32" s="149"/>
      <c r="E32" s="149"/>
      <c r="F32" s="149"/>
      <c r="G32" s="149"/>
      <c r="H32" s="149"/>
      <c r="I32" s="149"/>
      <c r="J32" s="159"/>
    </row>
    <row r="33" spans="1:10" x14ac:dyDescent="0.25">
      <c r="A33" s="137" t="s">
        <v>508</v>
      </c>
      <c r="B33" s="137"/>
      <c r="C33" s="137"/>
      <c r="D33" s="137"/>
      <c r="E33" s="137"/>
      <c r="F33" s="137"/>
      <c r="G33" s="137"/>
      <c r="H33" s="137"/>
      <c r="I33" s="137"/>
      <c r="J33" s="159"/>
    </row>
    <row r="34" spans="1:10" ht="25.95" customHeight="1" x14ac:dyDescent="0.25">
      <c r="A34" s="227" t="s">
        <v>509</v>
      </c>
      <c r="B34" s="227"/>
      <c r="C34" s="227"/>
      <c r="D34" s="227"/>
      <c r="E34" s="227"/>
      <c r="F34" s="227"/>
      <c r="G34" s="227"/>
      <c r="H34" s="227"/>
      <c r="I34" s="227"/>
      <c r="J34" s="159"/>
    </row>
    <row r="35" spans="1:10" x14ac:dyDescent="0.25">
      <c r="A35" s="149"/>
      <c r="B35" s="149"/>
      <c r="C35" s="149"/>
      <c r="D35" s="149"/>
      <c r="E35" s="149"/>
      <c r="F35" s="149"/>
      <c r="G35" s="149"/>
      <c r="H35" s="149"/>
      <c r="I35" s="149"/>
      <c r="J35" s="159"/>
    </row>
    <row r="36" spans="1:10" x14ac:dyDescent="0.25">
      <c r="A36" s="137" t="s">
        <v>510</v>
      </c>
      <c r="B36" s="137"/>
      <c r="C36" s="137"/>
      <c r="D36" s="137"/>
      <c r="E36" s="137"/>
      <c r="F36" s="137"/>
      <c r="G36" s="137"/>
      <c r="H36" s="137"/>
      <c r="I36" s="137"/>
      <c r="J36" s="159"/>
    </row>
    <row r="37" spans="1:10" ht="26.25" customHeight="1" x14ac:dyDescent="0.25">
      <c r="A37" s="227" t="s">
        <v>511</v>
      </c>
      <c r="B37" s="227"/>
      <c r="C37" s="227"/>
      <c r="D37" s="227"/>
      <c r="E37" s="227"/>
      <c r="F37" s="227"/>
      <c r="G37" s="227"/>
      <c r="H37" s="227"/>
      <c r="I37" s="227"/>
      <c r="J37" s="159"/>
    </row>
    <row r="38" spans="1:10" x14ac:dyDescent="0.25">
      <c r="A38" s="160"/>
      <c r="B38" s="160"/>
      <c r="C38" s="160"/>
      <c r="D38" s="160"/>
      <c r="E38" s="160"/>
      <c r="F38" s="149"/>
      <c r="G38" s="149"/>
      <c r="H38" s="149"/>
      <c r="I38" s="149"/>
      <c r="J38" s="159"/>
    </row>
    <row r="39" spans="1:10" x14ac:dyDescent="0.25">
      <c r="A39" s="137" t="s">
        <v>512</v>
      </c>
      <c r="B39" s="137"/>
      <c r="C39" s="137"/>
      <c r="D39" s="137"/>
      <c r="E39" s="137"/>
      <c r="F39" s="137"/>
      <c r="G39" s="137"/>
      <c r="H39" s="137"/>
      <c r="I39" s="137"/>
      <c r="J39" s="159"/>
    </row>
    <row r="40" spans="1:10" ht="38.25" customHeight="1" x14ac:dyDescent="0.25">
      <c r="A40" s="227" t="s">
        <v>513</v>
      </c>
      <c r="B40" s="227"/>
      <c r="C40" s="227"/>
      <c r="D40" s="227"/>
      <c r="E40" s="227"/>
      <c r="F40" s="227"/>
      <c r="G40" s="227"/>
      <c r="H40" s="227"/>
      <c r="I40" s="227"/>
      <c r="J40" s="159"/>
    </row>
    <row r="41" spans="1:10" x14ac:dyDescent="0.25">
      <c r="A41" s="149"/>
      <c r="B41" s="149"/>
      <c r="C41" s="149"/>
      <c r="D41" s="149"/>
      <c r="E41" s="149"/>
      <c r="F41" s="149"/>
      <c r="G41" s="149"/>
      <c r="H41" s="149"/>
      <c r="I41" s="149"/>
      <c r="J41" s="159"/>
    </row>
    <row r="42" spans="1:10" x14ac:dyDescent="0.25">
      <c r="A42" s="137" t="s">
        <v>514</v>
      </c>
      <c r="B42" s="137"/>
      <c r="C42" s="137"/>
      <c r="D42" s="137"/>
      <c r="E42" s="137"/>
      <c r="F42" s="137"/>
      <c r="G42" s="137"/>
      <c r="H42" s="137"/>
      <c r="I42" s="137"/>
      <c r="J42" s="159"/>
    </row>
    <row r="43" spans="1:10" ht="12.75" customHeight="1" x14ac:dyDescent="0.25">
      <c r="A43" s="227" t="s">
        <v>515</v>
      </c>
      <c r="B43" s="227"/>
      <c r="C43" s="227"/>
      <c r="D43" s="227"/>
      <c r="E43" s="227"/>
      <c r="F43" s="227"/>
      <c r="G43" s="227"/>
      <c r="H43" s="227"/>
      <c r="I43" s="227"/>
      <c r="J43" s="159"/>
    </row>
    <row r="44" spans="1:10" x14ac:dyDescent="0.25">
      <c r="A44" s="136"/>
      <c r="B44" s="136"/>
      <c r="C44" s="136"/>
      <c r="D44" s="136"/>
      <c r="E44" s="136"/>
      <c r="F44" s="136"/>
      <c r="G44" s="136"/>
      <c r="H44" s="136"/>
      <c r="I44" s="136"/>
      <c r="J44" s="159"/>
    </row>
    <row r="45" spans="1:10" x14ac:dyDescent="0.25">
      <c r="A45" s="137" t="s">
        <v>516</v>
      </c>
      <c r="B45" s="137"/>
      <c r="C45" s="137"/>
      <c r="D45" s="137"/>
      <c r="E45" s="137"/>
      <c r="F45" s="137"/>
      <c r="G45" s="137"/>
      <c r="H45" s="137"/>
      <c r="I45" s="137"/>
      <c r="J45" s="159"/>
    </row>
    <row r="46" spans="1:10" x14ac:dyDescent="0.25">
      <c r="A46" s="136"/>
      <c r="B46" s="136"/>
      <c r="C46" s="136"/>
      <c r="D46" s="136"/>
      <c r="E46" s="136"/>
      <c r="F46" s="136"/>
      <c r="G46" s="136"/>
      <c r="H46" s="136"/>
      <c r="I46" s="136"/>
      <c r="J46" s="159"/>
    </row>
    <row r="47" spans="1:10" ht="12.75" customHeight="1" x14ac:dyDescent="0.25">
      <c r="A47" s="162"/>
      <c r="B47" s="162"/>
      <c r="C47" s="162"/>
      <c r="D47" s="162"/>
      <c r="E47" s="162"/>
      <c r="F47" s="246" t="s">
        <v>517</v>
      </c>
      <c r="G47" s="246"/>
      <c r="H47" s="143"/>
      <c r="I47" s="246" t="s">
        <v>518</v>
      </c>
      <c r="J47" s="246"/>
    </row>
    <row r="48" spans="1:10" ht="22.8" x14ac:dyDescent="0.25">
      <c r="A48" s="162"/>
      <c r="B48" s="162"/>
      <c r="C48" s="162"/>
      <c r="D48" s="162"/>
      <c r="E48" s="145" t="s">
        <v>519</v>
      </c>
      <c r="F48" s="144" t="s">
        <v>520</v>
      </c>
      <c r="G48" s="163" t="s">
        <v>521</v>
      </c>
      <c r="H48" s="164"/>
      <c r="I48" s="144" t="s">
        <v>520</v>
      </c>
      <c r="J48" s="163" t="s">
        <v>521</v>
      </c>
    </row>
    <row r="49" spans="1:10" x14ac:dyDescent="0.25">
      <c r="A49" s="165" t="s">
        <v>522</v>
      </c>
      <c r="B49" s="166"/>
      <c r="C49" s="166"/>
      <c r="D49" s="166"/>
      <c r="E49" s="167"/>
      <c r="F49" s="168"/>
      <c r="G49" s="169"/>
      <c r="H49" s="169"/>
      <c r="I49" s="168"/>
      <c r="J49" s="170"/>
    </row>
    <row r="50" spans="1:10" ht="12.75" customHeight="1" x14ac:dyDescent="0.25">
      <c r="A50" s="231" t="s">
        <v>523</v>
      </c>
      <c r="B50" s="231"/>
      <c r="C50" s="231"/>
      <c r="D50" s="231"/>
      <c r="E50" s="145" t="s">
        <v>524</v>
      </c>
      <c r="F50" s="171">
        <v>100</v>
      </c>
      <c r="G50" s="171">
        <v>100</v>
      </c>
      <c r="H50" s="172"/>
      <c r="I50" s="171">
        <v>100</v>
      </c>
      <c r="J50" s="171">
        <v>100</v>
      </c>
    </row>
    <row r="51" spans="1:10" ht="12.75" customHeight="1" x14ac:dyDescent="0.25">
      <c r="A51" s="231" t="s">
        <v>659</v>
      </c>
      <c r="B51" s="231"/>
      <c r="C51" s="231"/>
      <c r="D51" s="231"/>
      <c r="E51" s="145" t="s">
        <v>524</v>
      </c>
      <c r="F51" s="171">
        <v>100</v>
      </c>
      <c r="G51" s="171">
        <v>100</v>
      </c>
      <c r="H51" s="172"/>
      <c r="I51" s="171">
        <v>100</v>
      </c>
      <c r="J51" s="171">
        <v>100</v>
      </c>
    </row>
    <row r="52" spans="1:10" ht="12.75" customHeight="1" x14ac:dyDescent="0.25">
      <c r="A52" s="231" t="s">
        <v>660</v>
      </c>
      <c r="B52" s="231"/>
      <c r="C52" s="231"/>
      <c r="D52" s="231"/>
      <c r="E52" s="145" t="s">
        <v>524</v>
      </c>
      <c r="F52" s="173">
        <v>0</v>
      </c>
      <c r="G52" s="173">
        <v>0</v>
      </c>
      <c r="H52" s="172"/>
      <c r="I52" s="171">
        <v>100</v>
      </c>
      <c r="J52" s="171">
        <v>100</v>
      </c>
    </row>
    <row r="53" spans="1:10" ht="22.2" customHeight="1" x14ac:dyDescent="0.25">
      <c r="A53" s="236" t="s">
        <v>525</v>
      </c>
      <c r="B53" s="236"/>
      <c r="C53" s="236"/>
      <c r="D53" s="236"/>
      <c r="E53" s="145" t="s">
        <v>524</v>
      </c>
      <c r="F53" s="171">
        <v>100</v>
      </c>
      <c r="G53" s="171">
        <v>100</v>
      </c>
      <c r="H53" s="172"/>
      <c r="I53" s="171">
        <v>100</v>
      </c>
      <c r="J53" s="171">
        <v>100</v>
      </c>
    </row>
    <row r="54" spans="1:10" ht="12.75" customHeight="1" x14ac:dyDescent="0.25">
      <c r="A54" s="236" t="s">
        <v>526</v>
      </c>
      <c r="B54" s="236"/>
      <c r="C54" s="236"/>
      <c r="D54" s="236"/>
      <c r="E54" s="145" t="s">
        <v>524</v>
      </c>
      <c r="F54" s="171">
        <v>100</v>
      </c>
      <c r="G54" s="171">
        <v>100</v>
      </c>
      <c r="H54" s="172"/>
      <c r="I54" s="171">
        <v>100</v>
      </c>
      <c r="J54" s="171">
        <v>100</v>
      </c>
    </row>
    <row r="55" spans="1:10" x14ac:dyDescent="0.25">
      <c r="A55" s="245" t="s">
        <v>527</v>
      </c>
      <c r="B55" s="245"/>
      <c r="C55" s="245"/>
      <c r="D55" s="245"/>
      <c r="E55" s="145" t="s">
        <v>524</v>
      </c>
      <c r="F55" s="171">
        <v>75</v>
      </c>
      <c r="G55" s="171">
        <v>75</v>
      </c>
      <c r="H55" s="172"/>
      <c r="I55" s="171">
        <v>75</v>
      </c>
      <c r="J55" s="171">
        <v>75</v>
      </c>
    </row>
    <row r="56" spans="1:10" ht="12.75" customHeight="1" x14ac:dyDescent="0.25">
      <c r="A56" s="236" t="s">
        <v>528</v>
      </c>
      <c r="B56" s="236"/>
      <c r="C56" s="236"/>
      <c r="D56" s="236"/>
      <c r="E56" s="145" t="s">
        <v>524</v>
      </c>
      <c r="F56" s="171">
        <v>100</v>
      </c>
      <c r="G56" s="171">
        <v>100</v>
      </c>
      <c r="H56" s="172"/>
      <c r="I56" s="171">
        <v>100</v>
      </c>
      <c r="J56" s="171">
        <v>100</v>
      </c>
    </row>
    <row r="57" spans="1:10" x14ac:dyDescent="0.25">
      <c r="A57" s="141"/>
      <c r="B57" s="244" t="s">
        <v>529</v>
      </c>
      <c r="C57" s="244"/>
      <c r="D57" s="244"/>
      <c r="E57" s="145" t="s">
        <v>524</v>
      </c>
      <c r="F57" s="173">
        <v>0</v>
      </c>
      <c r="G57" s="173">
        <v>0</v>
      </c>
      <c r="H57" s="172"/>
      <c r="I57" s="171">
        <v>100</v>
      </c>
      <c r="J57" s="171">
        <v>100</v>
      </c>
    </row>
    <row r="58" spans="1:10" ht="12.75" customHeight="1" x14ac:dyDescent="0.25">
      <c r="A58" s="236" t="s">
        <v>530</v>
      </c>
      <c r="B58" s="236"/>
      <c r="C58" s="236"/>
      <c r="D58" s="236"/>
      <c r="E58" s="145" t="s">
        <v>524</v>
      </c>
      <c r="F58" s="171">
        <v>100</v>
      </c>
      <c r="G58" s="171">
        <v>100</v>
      </c>
      <c r="H58" s="172"/>
      <c r="I58" s="171">
        <v>100</v>
      </c>
      <c r="J58" s="171">
        <v>100</v>
      </c>
    </row>
    <row r="59" spans="1:10" ht="12.75" customHeight="1" x14ac:dyDescent="0.25">
      <c r="A59" s="236" t="s">
        <v>531</v>
      </c>
      <c r="B59" s="236"/>
      <c r="C59" s="236"/>
      <c r="D59" s="236"/>
      <c r="E59" s="145" t="s">
        <v>524</v>
      </c>
      <c r="F59" s="171">
        <v>100</v>
      </c>
      <c r="G59" s="171">
        <v>100</v>
      </c>
      <c r="H59" s="172"/>
      <c r="I59" s="171">
        <v>100</v>
      </c>
      <c r="J59" s="171">
        <v>100</v>
      </c>
    </row>
    <row r="60" spans="1:10" ht="12.75" customHeight="1" x14ac:dyDescent="0.25">
      <c r="A60" s="141"/>
      <c r="B60" s="236" t="s">
        <v>532</v>
      </c>
      <c r="C60" s="236"/>
      <c r="D60" s="236"/>
      <c r="E60" s="145" t="s">
        <v>524</v>
      </c>
      <c r="F60" s="171">
        <v>100</v>
      </c>
      <c r="G60" s="171">
        <v>100</v>
      </c>
      <c r="H60" s="172"/>
      <c r="I60" s="171">
        <v>100</v>
      </c>
      <c r="J60" s="171">
        <v>100</v>
      </c>
    </row>
    <row r="61" spans="1:10" x14ac:dyDescent="0.25">
      <c r="A61" s="175"/>
      <c r="B61" s="244" t="s">
        <v>533</v>
      </c>
      <c r="C61" s="244"/>
      <c r="D61" s="244"/>
      <c r="E61" s="145" t="s">
        <v>524</v>
      </c>
      <c r="F61" s="171">
        <v>100</v>
      </c>
      <c r="G61" s="171">
        <v>100</v>
      </c>
      <c r="H61" s="172"/>
      <c r="I61" s="171">
        <v>100</v>
      </c>
      <c r="J61" s="171">
        <v>100</v>
      </c>
    </row>
    <row r="62" spans="1:10" ht="22.5" customHeight="1" x14ac:dyDescent="0.25">
      <c r="A62" s="175"/>
      <c r="B62" s="231" t="s">
        <v>534</v>
      </c>
      <c r="C62" s="231"/>
      <c r="D62" s="231"/>
      <c r="E62" s="145" t="s">
        <v>524</v>
      </c>
      <c r="F62" s="171">
        <v>51</v>
      </c>
      <c r="G62" s="171">
        <v>51</v>
      </c>
      <c r="H62" s="172"/>
      <c r="I62" s="171">
        <v>51</v>
      </c>
      <c r="J62" s="171">
        <v>51</v>
      </c>
    </row>
    <row r="63" spans="1:10" x14ac:dyDescent="0.25">
      <c r="A63" s="175"/>
      <c r="B63" s="244" t="s">
        <v>535</v>
      </c>
      <c r="C63" s="244"/>
      <c r="D63" s="244"/>
      <c r="E63" s="145" t="s">
        <v>524</v>
      </c>
      <c r="F63" s="171">
        <v>76</v>
      </c>
      <c r="G63" s="171">
        <v>76</v>
      </c>
      <c r="H63" s="172"/>
      <c r="I63" s="171">
        <v>76</v>
      </c>
      <c r="J63" s="171">
        <v>76</v>
      </c>
    </row>
    <row r="64" spans="1:10" x14ac:dyDescent="0.25">
      <c r="A64" s="175"/>
      <c r="B64" s="244" t="s">
        <v>536</v>
      </c>
      <c r="C64" s="244"/>
      <c r="D64" s="244"/>
      <c r="E64" s="145" t="s">
        <v>524</v>
      </c>
      <c r="F64" s="171">
        <v>91.2</v>
      </c>
      <c r="G64" s="171">
        <v>91.2</v>
      </c>
      <c r="H64" s="172"/>
      <c r="I64" s="171">
        <v>75.2</v>
      </c>
      <c r="J64" s="171">
        <v>75.2</v>
      </c>
    </row>
    <row r="65" spans="1:11" x14ac:dyDescent="0.25">
      <c r="A65" s="175"/>
      <c r="B65" s="230" t="s">
        <v>537</v>
      </c>
      <c r="C65" s="230"/>
      <c r="D65" s="230"/>
      <c r="E65" s="145" t="s">
        <v>538</v>
      </c>
      <c r="F65" s="209">
        <v>80</v>
      </c>
      <c r="G65" s="209">
        <v>80</v>
      </c>
      <c r="H65" s="210"/>
      <c r="I65" s="171">
        <v>0</v>
      </c>
      <c r="J65" s="171">
        <v>0</v>
      </c>
    </row>
    <row r="66" spans="1:11" ht="24.75" customHeight="1" x14ac:dyDescent="0.25">
      <c r="A66" s="175"/>
      <c r="B66" s="231" t="s">
        <v>539</v>
      </c>
      <c r="C66" s="231"/>
      <c r="D66" s="231"/>
      <c r="E66" s="145" t="s">
        <v>524</v>
      </c>
      <c r="F66" s="209">
        <v>75.099999999999994</v>
      </c>
      <c r="G66" s="209">
        <v>75.099999999999994</v>
      </c>
      <c r="H66" s="210"/>
      <c r="I66" s="173">
        <v>0</v>
      </c>
      <c r="J66" s="173">
        <v>0</v>
      </c>
    </row>
    <row r="67" spans="1:11" ht="12.75" customHeight="1" x14ac:dyDescent="0.25">
      <c r="A67" s="236" t="s">
        <v>540</v>
      </c>
      <c r="B67" s="236"/>
      <c r="C67" s="236"/>
      <c r="D67" s="236"/>
      <c r="E67" s="145" t="s">
        <v>524</v>
      </c>
      <c r="F67" s="171">
        <v>85.73</v>
      </c>
      <c r="G67" s="171">
        <v>85.73</v>
      </c>
      <c r="H67" s="172"/>
      <c r="I67" s="171">
        <v>84.73</v>
      </c>
      <c r="J67" s="171">
        <v>84.73</v>
      </c>
    </row>
    <row r="68" spans="1:11" x14ac:dyDescent="0.25">
      <c r="A68" s="139"/>
      <c r="B68" s="244" t="s">
        <v>541</v>
      </c>
      <c r="C68" s="244"/>
      <c r="D68" s="244"/>
      <c r="E68" s="145" t="s">
        <v>542</v>
      </c>
      <c r="F68" s="171">
        <v>85</v>
      </c>
      <c r="G68" s="171">
        <v>72.03</v>
      </c>
      <c r="H68" s="172"/>
      <c r="I68" s="171">
        <v>85</v>
      </c>
      <c r="J68" s="171">
        <v>72.02</v>
      </c>
    </row>
    <row r="69" spans="1:11" ht="25.95" customHeight="1" x14ac:dyDescent="0.25">
      <c r="A69" s="236" t="s">
        <v>543</v>
      </c>
      <c r="B69" s="236"/>
      <c r="C69" s="236"/>
      <c r="D69" s="236"/>
      <c r="E69" s="145" t="s">
        <v>524</v>
      </c>
      <c r="F69" s="171">
        <v>100</v>
      </c>
      <c r="G69" s="171">
        <v>100</v>
      </c>
      <c r="H69" s="172"/>
      <c r="I69" s="171">
        <v>100</v>
      </c>
      <c r="J69" s="171">
        <v>100</v>
      </c>
    </row>
    <row r="70" spans="1:11" x14ac:dyDescent="0.25">
      <c r="A70" s="141"/>
      <c r="B70" s="244" t="s">
        <v>544</v>
      </c>
      <c r="C70" s="244"/>
      <c r="D70" s="244"/>
      <c r="E70" s="145" t="s">
        <v>524</v>
      </c>
      <c r="F70" s="171">
        <v>100</v>
      </c>
      <c r="G70" s="171">
        <v>100</v>
      </c>
      <c r="H70" s="172"/>
      <c r="I70" s="171">
        <v>100</v>
      </c>
      <c r="J70" s="171">
        <v>100</v>
      </c>
    </row>
    <row r="71" spans="1:11" ht="12.75" customHeight="1" x14ac:dyDescent="0.25">
      <c r="A71" s="236" t="s">
        <v>545</v>
      </c>
      <c r="B71" s="236"/>
      <c r="C71" s="236"/>
      <c r="D71" s="236"/>
      <c r="E71" s="145" t="s">
        <v>524</v>
      </c>
      <c r="F71" s="171">
        <v>99.77</v>
      </c>
      <c r="G71" s="171">
        <v>99.77</v>
      </c>
      <c r="H71" s="172"/>
      <c r="I71" s="171">
        <v>99.77</v>
      </c>
      <c r="J71" s="171">
        <v>99.77</v>
      </c>
    </row>
    <row r="72" spans="1:11" ht="24.6" customHeight="1" x14ac:dyDescent="0.25">
      <c r="A72" s="236" t="s">
        <v>546</v>
      </c>
      <c r="B72" s="236"/>
      <c r="C72" s="236"/>
      <c r="D72" s="236"/>
      <c r="E72" s="145" t="s">
        <v>524</v>
      </c>
      <c r="F72" s="171">
        <v>67.900000000000006</v>
      </c>
      <c r="G72" s="171">
        <v>67.900000000000006</v>
      </c>
      <c r="H72" s="172"/>
      <c r="I72" s="171">
        <v>67.900000000000006</v>
      </c>
      <c r="J72" s="171">
        <v>67.900000000000006</v>
      </c>
    </row>
    <row r="73" spans="1:11" ht="25.5" customHeight="1" x14ac:dyDescent="0.25">
      <c r="A73" s="141"/>
      <c r="B73" s="231" t="s">
        <v>547</v>
      </c>
      <c r="C73" s="231"/>
      <c r="D73" s="231"/>
      <c r="E73" s="145" t="s">
        <v>524</v>
      </c>
      <c r="F73" s="171">
        <v>61.5</v>
      </c>
      <c r="G73" s="171">
        <v>41.75</v>
      </c>
      <c r="H73" s="172"/>
      <c r="I73" s="171">
        <v>51</v>
      </c>
      <c r="J73" s="171">
        <v>34.630000000000003</v>
      </c>
    </row>
    <row r="74" spans="1:11" ht="24.75" customHeight="1" x14ac:dyDescent="0.25">
      <c r="A74" s="141"/>
      <c r="B74" s="231" t="s">
        <v>548</v>
      </c>
      <c r="C74" s="231"/>
      <c r="D74" s="231"/>
      <c r="E74" s="145" t="s">
        <v>524</v>
      </c>
      <c r="F74" s="171">
        <v>81.19</v>
      </c>
      <c r="G74" s="171">
        <v>55.13</v>
      </c>
      <c r="H74" s="172"/>
      <c r="I74" s="173">
        <v>0</v>
      </c>
      <c r="J74" s="173">
        <v>0</v>
      </c>
    </row>
    <row r="75" spans="1:11" x14ac:dyDescent="0.25">
      <c r="A75" s="141"/>
      <c r="B75" s="244" t="s">
        <v>549</v>
      </c>
      <c r="C75" s="244"/>
      <c r="D75" s="244"/>
      <c r="E75" s="145" t="s">
        <v>550</v>
      </c>
      <c r="F75" s="171">
        <v>100</v>
      </c>
      <c r="G75" s="171">
        <v>67.900000000000006</v>
      </c>
      <c r="H75" s="172"/>
      <c r="I75" s="171">
        <v>100</v>
      </c>
      <c r="J75" s="171">
        <v>67.900000000000006</v>
      </c>
    </row>
    <row r="76" spans="1:11" ht="12.75" customHeight="1" x14ac:dyDescent="0.25">
      <c r="A76" s="236" t="s">
        <v>551</v>
      </c>
      <c r="B76" s="236"/>
      <c r="C76" s="236"/>
      <c r="D76" s="236"/>
      <c r="E76" s="145" t="s">
        <v>524</v>
      </c>
      <c r="F76" s="171">
        <v>100</v>
      </c>
      <c r="G76" s="171">
        <v>100</v>
      </c>
      <c r="H76" s="172"/>
      <c r="I76" s="176">
        <v>100</v>
      </c>
      <c r="J76" s="176">
        <v>100</v>
      </c>
    </row>
    <row r="77" spans="1:11" x14ac:dyDescent="0.25">
      <c r="A77" s="159"/>
      <c r="B77" s="244" t="s">
        <v>552</v>
      </c>
      <c r="C77" s="244"/>
      <c r="D77" s="244"/>
      <c r="E77" s="145" t="s">
        <v>524</v>
      </c>
      <c r="F77" s="171">
        <v>38</v>
      </c>
      <c r="G77" s="171">
        <v>38</v>
      </c>
      <c r="H77" s="171"/>
      <c r="I77" s="171">
        <v>26</v>
      </c>
      <c r="J77" s="171">
        <v>26</v>
      </c>
    </row>
    <row r="78" spans="1:11" ht="26.25" customHeight="1" x14ac:dyDescent="0.25">
      <c r="A78" s="159"/>
      <c r="B78" s="231" t="s">
        <v>661</v>
      </c>
      <c r="C78" s="231"/>
      <c r="D78" s="231"/>
      <c r="E78" s="145" t="s">
        <v>524</v>
      </c>
      <c r="F78" s="171">
        <v>76</v>
      </c>
      <c r="G78" s="171">
        <v>76</v>
      </c>
      <c r="H78" s="171"/>
      <c r="I78" s="171">
        <v>52</v>
      </c>
      <c r="J78" s="171">
        <v>52</v>
      </c>
    </row>
    <row r="79" spans="1:11" ht="23.25" customHeight="1" x14ac:dyDescent="0.25">
      <c r="A79" s="159"/>
      <c r="C79" s="227" t="s">
        <v>552</v>
      </c>
      <c r="D79" s="227"/>
      <c r="E79" s="145" t="s">
        <v>524</v>
      </c>
      <c r="F79" s="171">
        <v>50</v>
      </c>
      <c r="G79" s="171">
        <v>38</v>
      </c>
      <c r="H79" s="171"/>
      <c r="I79" s="171">
        <v>50</v>
      </c>
      <c r="J79" s="171">
        <v>26</v>
      </c>
    </row>
    <row r="80" spans="1:11" ht="12.75" customHeight="1" x14ac:dyDescent="0.25">
      <c r="A80" s="159"/>
      <c r="B80" s="232" t="s">
        <v>553</v>
      </c>
      <c r="C80" s="232"/>
      <c r="D80" s="232"/>
      <c r="E80" s="145" t="s">
        <v>524</v>
      </c>
      <c r="F80" s="209">
        <v>100</v>
      </c>
      <c r="G80" s="209">
        <v>100</v>
      </c>
      <c r="H80" s="209"/>
      <c r="I80" s="173">
        <v>0</v>
      </c>
      <c r="J80" s="173">
        <v>0</v>
      </c>
      <c r="K80" s="170"/>
    </row>
    <row r="81" spans="1:11" ht="24" customHeight="1" x14ac:dyDescent="0.25">
      <c r="A81" s="159"/>
      <c r="B81" s="211"/>
      <c r="C81" s="231" t="s">
        <v>554</v>
      </c>
      <c r="D81" s="231"/>
      <c r="E81" s="145" t="s">
        <v>524</v>
      </c>
      <c r="F81" s="209">
        <v>48.81</v>
      </c>
      <c r="G81" s="209">
        <v>48.81</v>
      </c>
      <c r="H81" s="209"/>
      <c r="I81" s="173">
        <v>0</v>
      </c>
      <c r="J81" s="173">
        <v>0</v>
      </c>
      <c r="K81" s="170"/>
    </row>
    <row r="82" spans="1:11" ht="27.75" customHeight="1" x14ac:dyDescent="0.25">
      <c r="A82" s="159"/>
      <c r="B82" s="231" t="s">
        <v>554</v>
      </c>
      <c r="C82" s="231"/>
      <c r="D82" s="231"/>
      <c r="E82" s="145" t="s">
        <v>524</v>
      </c>
      <c r="F82" s="209">
        <v>29.25</v>
      </c>
      <c r="G82" s="209">
        <v>29.25</v>
      </c>
      <c r="H82" s="209"/>
      <c r="I82" s="173">
        <v>0</v>
      </c>
      <c r="J82" s="173">
        <v>0</v>
      </c>
      <c r="K82" s="170"/>
    </row>
    <row r="83" spans="1:11" x14ac:dyDescent="0.25">
      <c r="A83" s="159"/>
      <c r="B83" s="170"/>
      <c r="C83" s="233" t="s">
        <v>555</v>
      </c>
      <c r="D83" s="233"/>
      <c r="E83" s="145" t="s">
        <v>556</v>
      </c>
      <c r="F83" s="209">
        <v>51</v>
      </c>
      <c r="G83" s="209">
        <v>39.81</v>
      </c>
      <c r="H83" s="209"/>
      <c r="I83" s="173">
        <v>0</v>
      </c>
      <c r="J83" s="173">
        <v>0</v>
      </c>
      <c r="K83" s="170"/>
    </row>
    <row r="84" spans="1:11" ht="22.8" x14ac:dyDescent="0.25">
      <c r="A84" s="159"/>
      <c r="B84" s="170"/>
      <c r="C84" s="234" t="s">
        <v>557</v>
      </c>
      <c r="D84" s="234"/>
      <c r="E84" s="145" t="s">
        <v>558</v>
      </c>
      <c r="F84" s="209">
        <v>100</v>
      </c>
      <c r="G84" s="209">
        <v>78.06</v>
      </c>
      <c r="H84" s="209"/>
      <c r="I84" s="173">
        <v>0</v>
      </c>
      <c r="J84" s="173">
        <v>0</v>
      </c>
      <c r="K84" s="170"/>
    </row>
    <row r="85" spans="1:11" ht="25.5" customHeight="1" x14ac:dyDescent="0.25">
      <c r="A85" s="236" t="s">
        <v>559</v>
      </c>
      <c r="B85" s="236"/>
      <c r="C85" s="236"/>
      <c r="D85" s="236"/>
      <c r="E85" s="145" t="s">
        <v>524</v>
      </c>
      <c r="F85" s="171">
        <v>60</v>
      </c>
      <c r="G85" s="171">
        <v>60</v>
      </c>
      <c r="H85" s="172"/>
      <c r="I85" s="176">
        <v>100</v>
      </c>
      <c r="J85" s="176">
        <v>100</v>
      </c>
    </row>
    <row r="86" spans="1:11" ht="14.25" customHeight="1" x14ac:dyDescent="0.25">
      <c r="A86" s="236" t="s">
        <v>560</v>
      </c>
      <c r="B86" s="236"/>
      <c r="C86" s="236"/>
      <c r="D86" s="236"/>
      <c r="E86" s="145" t="s">
        <v>524</v>
      </c>
      <c r="F86" s="171">
        <v>100</v>
      </c>
      <c r="G86" s="171">
        <v>100</v>
      </c>
      <c r="H86" s="172"/>
      <c r="I86" s="171">
        <v>100</v>
      </c>
      <c r="J86" s="171">
        <v>100</v>
      </c>
    </row>
    <row r="87" spans="1:11" ht="14.25" customHeight="1" x14ac:dyDescent="0.25">
      <c r="A87" s="231" t="s">
        <v>561</v>
      </c>
      <c r="B87" s="231"/>
      <c r="C87" s="231"/>
      <c r="D87" s="231"/>
      <c r="E87" s="212" t="s">
        <v>562</v>
      </c>
      <c r="F87" s="209">
        <v>100</v>
      </c>
      <c r="G87" s="209">
        <v>100</v>
      </c>
      <c r="H87" s="210"/>
      <c r="I87" s="173">
        <v>0</v>
      </c>
      <c r="J87" s="173">
        <v>0</v>
      </c>
    </row>
    <row r="88" spans="1:11" ht="12.75" customHeight="1" x14ac:dyDescent="0.25">
      <c r="A88" s="236" t="s">
        <v>563</v>
      </c>
      <c r="B88" s="236"/>
      <c r="C88" s="236"/>
      <c r="D88" s="236"/>
      <c r="E88" s="145" t="s">
        <v>524</v>
      </c>
      <c r="F88" s="171">
        <v>75.16</v>
      </c>
      <c r="G88" s="171">
        <v>75.16</v>
      </c>
      <c r="H88" s="172"/>
      <c r="I88" s="171">
        <v>75.16</v>
      </c>
      <c r="J88" s="171">
        <v>75.16</v>
      </c>
    </row>
    <row r="89" spans="1:11" x14ac:dyDescent="0.25">
      <c r="A89" s="174"/>
      <c r="B89" s="244" t="s">
        <v>564</v>
      </c>
      <c r="C89" s="244"/>
      <c r="D89" s="244"/>
      <c r="E89" s="145" t="s">
        <v>524</v>
      </c>
      <c r="F89" s="171">
        <v>100</v>
      </c>
      <c r="G89" s="171">
        <v>75.16</v>
      </c>
      <c r="H89" s="172"/>
      <c r="I89" s="171">
        <v>100</v>
      </c>
      <c r="J89" s="171">
        <v>75.16</v>
      </c>
    </row>
    <row r="90" spans="1:11" x14ac:dyDescent="0.25">
      <c r="A90" s="174"/>
      <c r="B90" s="244" t="s">
        <v>565</v>
      </c>
      <c r="C90" s="244"/>
      <c r="D90" s="244"/>
      <c r="E90" s="145" t="s">
        <v>524</v>
      </c>
      <c r="F90" s="171">
        <v>100</v>
      </c>
      <c r="G90" s="171">
        <v>75.16</v>
      </c>
      <c r="H90" s="172"/>
      <c r="I90" s="171">
        <v>100</v>
      </c>
      <c r="J90" s="171">
        <v>75.16</v>
      </c>
    </row>
    <row r="91" spans="1:11" x14ac:dyDescent="0.25">
      <c r="A91" s="174"/>
      <c r="B91" s="244" t="s">
        <v>566</v>
      </c>
      <c r="C91" s="244"/>
      <c r="D91" s="244"/>
      <c r="E91" s="145" t="s">
        <v>524</v>
      </c>
      <c r="F91" s="171">
        <v>100</v>
      </c>
      <c r="G91" s="171">
        <v>75.16</v>
      </c>
      <c r="H91" s="172"/>
      <c r="I91" s="171">
        <v>100</v>
      </c>
      <c r="J91" s="171">
        <v>75.16</v>
      </c>
    </row>
    <row r="92" spans="1:11" x14ac:dyDescent="0.25">
      <c r="A92" s="174"/>
      <c r="B92" s="174" t="s">
        <v>567</v>
      </c>
      <c r="C92" s="174"/>
      <c r="D92" s="174"/>
      <c r="E92" s="145" t="s">
        <v>524</v>
      </c>
      <c r="F92" s="171">
        <v>100</v>
      </c>
      <c r="G92" s="171">
        <v>75.16</v>
      </c>
      <c r="H92" s="172"/>
      <c r="I92" s="171">
        <v>100</v>
      </c>
      <c r="J92" s="171">
        <v>75.16</v>
      </c>
    </row>
    <row r="93" spans="1:11" ht="22.8" x14ac:dyDescent="0.25">
      <c r="A93" s="174"/>
      <c r="B93" s="244" t="s">
        <v>568</v>
      </c>
      <c r="C93" s="244"/>
      <c r="D93" s="244"/>
      <c r="E93" s="145" t="s">
        <v>558</v>
      </c>
      <c r="F93" s="171">
        <v>100</v>
      </c>
      <c r="G93" s="171">
        <v>75.16</v>
      </c>
      <c r="H93" s="172"/>
      <c r="I93" s="171">
        <v>100</v>
      </c>
      <c r="J93" s="171">
        <v>75.16</v>
      </c>
    </row>
    <row r="94" spans="1:11" x14ac:dyDescent="0.25">
      <c r="A94" s="174"/>
      <c r="B94" s="244" t="s">
        <v>569</v>
      </c>
      <c r="C94" s="244"/>
      <c r="D94" s="244"/>
      <c r="E94" s="145" t="s">
        <v>556</v>
      </c>
      <c r="F94" s="171">
        <v>100</v>
      </c>
      <c r="G94" s="171">
        <v>75.16</v>
      </c>
      <c r="H94" s="172"/>
      <c r="I94" s="171">
        <v>100</v>
      </c>
      <c r="J94" s="171">
        <v>75.16</v>
      </c>
    </row>
    <row r="95" spans="1:11" x14ac:dyDescent="0.25">
      <c r="A95" s="174"/>
      <c r="B95" s="244" t="s">
        <v>570</v>
      </c>
      <c r="C95" s="244"/>
      <c r="D95" s="244"/>
      <c r="E95" s="145" t="s">
        <v>571</v>
      </c>
      <c r="F95" s="171">
        <v>100</v>
      </c>
      <c r="G95" s="171">
        <v>75.16</v>
      </c>
      <c r="H95" s="172"/>
      <c r="I95" s="171">
        <v>100</v>
      </c>
      <c r="J95" s="171">
        <v>75.16</v>
      </c>
    </row>
    <row r="96" spans="1:11" x14ac:dyDescent="0.25">
      <c r="A96" s="174"/>
      <c r="B96" s="244" t="s">
        <v>572</v>
      </c>
      <c r="C96" s="244"/>
      <c r="D96" s="244"/>
      <c r="E96" s="145" t="s">
        <v>573</v>
      </c>
      <c r="F96" s="171">
        <v>100</v>
      </c>
      <c r="G96" s="171">
        <v>75.16</v>
      </c>
      <c r="H96" s="172"/>
      <c r="I96" s="171">
        <v>100</v>
      </c>
      <c r="J96" s="171">
        <v>75.16</v>
      </c>
    </row>
    <row r="97" spans="1:26" x14ac:dyDescent="0.25">
      <c r="A97" s="139"/>
      <c r="B97" s="139"/>
      <c r="C97" s="139"/>
      <c r="D97" s="139"/>
      <c r="E97" s="142"/>
      <c r="F97" s="140"/>
      <c r="G97" s="140"/>
      <c r="H97" s="136"/>
      <c r="I97" s="177"/>
      <c r="J97" s="177"/>
    </row>
    <row r="98" spans="1:26" ht="13.5" customHeight="1" x14ac:dyDescent="0.25">
      <c r="A98" s="242"/>
      <c r="B98" s="242"/>
      <c r="C98" s="242"/>
      <c r="D98" s="242"/>
      <c r="E98" s="242"/>
      <c r="F98" s="242"/>
      <c r="G98" s="242"/>
      <c r="H98" s="242"/>
      <c r="I98" s="242"/>
      <c r="J98" s="242"/>
    </row>
    <row r="99" spans="1:26" ht="35.4" customHeight="1" x14ac:dyDescent="0.25">
      <c r="A99" s="242" t="s">
        <v>662</v>
      </c>
      <c r="B99" s="242"/>
      <c r="C99" s="242"/>
      <c r="D99" s="242"/>
      <c r="E99" s="242"/>
      <c r="F99" s="242"/>
      <c r="G99" s="242"/>
      <c r="H99" s="242"/>
      <c r="I99" s="242"/>
      <c r="J99" s="242"/>
    </row>
    <row r="100" spans="1:26" ht="24.6" customHeight="1" x14ac:dyDescent="0.25">
      <c r="A100" s="242" t="s">
        <v>574</v>
      </c>
      <c r="B100" s="242"/>
      <c r="C100" s="242"/>
      <c r="D100" s="242"/>
      <c r="E100" s="242"/>
      <c r="F100" s="242"/>
      <c r="G100" s="242"/>
      <c r="H100" s="242"/>
      <c r="I100" s="242"/>
      <c r="J100" s="242"/>
    </row>
    <row r="101" spans="1:26" x14ac:dyDescent="0.25">
      <c r="A101" s="242" t="s">
        <v>575</v>
      </c>
      <c r="B101" s="242"/>
      <c r="C101" s="242"/>
      <c r="D101" s="242"/>
      <c r="E101" s="242"/>
      <c r="F101" s="242"/>
      <c r="G101" s="242"/>
      <c r="H101" s="242"/>
      <c r="I101" s="242"/>
      <c r="J101" s="242"/>
    </row>
    <row r="102" spans="1:26" ht="35.4" customHeight="1" x14ac:dyDescent="0.25">
      <c r="A102" s="242" t="s">
        <v>576</v>
      </c>
      <c r="B102" s="242"/>
      <c r="C102" s="242"/>
      <c r="D102" s="242"/>
      <c r="E102" s="242"/>
      <c r="F102" s="242"/>
      <c r="G102" s="242"/>
      <c r="H102" s="242"/>
      <c r="I102" s="242"/>
      <c r="J102" s="242"/>
    </row>
    <row r="103" spans="1:26" ht="48" customHeight="1" x14ac:dyDescent="0.25">
      <c r="A103" s="242" t="s">
        <v>663</v>
      </c>
      <c r="B103" s="242"/>
      <c r="C103" s="242"/>
      <c r="D103" s="242"/>
      <c r="E103" s="242"/>
      <c r="F103" s="242"/>
      <c r="G103" s="242"/>
      <c r="H103" s="242"/>
      <c r="I103" s="242"/>
      <c r="J103" s="242"/>
      <c r="M103" s="213"/>
      <c r="N103" s="213"/>
      <c r="O103" s="213"/>
      <c r="P103" s="213"/>
      <c r="Q103" s="213"/>
      <c r="R103" s="213"/>
      <c r="S103" s="213"/>
      <c r="T103" s="213"/>
      <c r="U103" s="213"/>
      <c r="V103" s="213"/>
      <c r="W103" s="213"/>
      <c r="X103" s="213"/>
      <c r="Y103" s="213"/>
    </row>
    <row r="104" spans="1:26" ht="35.4" customHeight="1" x14ac:dyDescent="0.25">
      <c r="A104" s="242" t="s">
        <v>577</v>
      </c>
      <c r="B104" s="242"/>
      <c r="C104" s="242"/>
      <c r="D104" s="242"/>
      <c r="E104" s="242"/>
      <c r="F104" s="242"/>
      <c r="G104" s="242"/>
      <c r="H104" s="242"/>
      <c r="I104" s="242"/>
      <c r="J104" s="242"/>
      <c r="M104" s="214"/>
      <c r="N104" s="214"/>
      <c r="O104" s="214"/>
      <c r="P104" s="214"/>
      <c r="Q104" s="214"/>
      <c r="R104" s="214"/>
      <c r="S104" s="214"/>
      <c r="T104" s="214"/>
      <c r="U104" s="214"/>
      <c r="V104" s="214"/>
      <c r="W104" s="214"/>
      <c r="X104" s="214"/>
      <c r="Y104" s="214"/>
      <c r="Z104" s="214"/>
    </row>
    <row r="105" spans="1:26" x14ac:dyDescent="0.25">
      <c r="A105" s="242" t="s">
        <v>578</v>
      </c>
      <c r="B105" s="242"/>
      <c r="C105" s="242"/>
      <c r="D105" s="242"/>
      <c r="E105" s="242"/>
      <c r="F105" s="242"/>
      <c r="G105" s="242"/>
      <c r="H105" s="242"/>
      <c r="I105" s="242"/>
      <c r="J105" s="242"/>
    </row>
    <row r="106" spans="1:26" x14ac:dyDescent="0.25">
      <c r="A106" s="139"/>
      <c r="B106" s="139"/>
      <c r="C106" s="139"/>
      <c r="D106" s="139"/>
      <c r="E106" s="139"/>
      <c r="F106" s="140"/>
      <c r="G106" s="136"/>
      <c r="H106" s="136"/>
      <c r="I106" s="140"/>
      <c r="J106" s="159"/>
    </row>
    <row r="107" spans="1:26" ht="23.4" customHeight="1" x14ac:dyDescent="0.25">
      <c r="A107" s="236" t="s">
        <v>579</v>
      </c>
      <c r="B107" s="236"/>
      <c r="C107" s="236"/>
      <c r="D107" s="236"/>
      <c r="E107" s="236"/>
      <c r="F107" s="236"/>
      <c r="G107" s="236"/>
      <c r="H107" s="236"/>
      <c r="I107" s="236"/>
      <c r="J107" s="159"/>
    </row>
    <row r="108" spans="1:26" x14ac:dyDescent="0.25">
      <c r="A108" s="136"/>
      <c r="B108" s="136"/>
      <c r="C108" s="136"/>
      <c r="D108" s="136"/>
      <c r="E108" s="136"/>
      <c r="F108" s="136"/>
      <c r="G108" s="136"/>
      <c r="H108" s="136"/>
      <c r="I108" s="136"/>
      <c r="J108" s="159"/>
    </row>
    <row r="109" spans="1:26" x14ac:dyDescent="0.25">
      <c r="A109" s="243"/>
      <c r="B109" s="142"/>
      <c r="C109" s="142"/>
      <c r="D109" s="142"/>
      <c r="E109" s="142"/>
      <c r="F109" s="143" t="s">
        <v>580</v>
      </c>
      <c r="G109" s="136"/>
      <c r="H109" s="136"/>
      <c r="I109" s="143" t="s">
        <v>581</v>
      </c>
      <c r="J109" s="159"/>
    </row>
    <row r="110" spans="1:26" ht="22.8" x14ac:dyDescent="0.25">
      <c r="A110" s="243"/>
      <c r="B110" s="142"/>
      <c r="C110" s="142"/>
      <c r="D110" s="142"/>
      <c r="E110" s="142"/>
      <c r="F110" s="144" t="s">
        <v>582</v>
      </c>
      <c r="G110" s="136"/>
      <c r="H110" s="136"/>
      <c r="I110" s="144" t="s">
        <v>582</v>
      </c>
      <c r="J110" s="159"/>
    </row>
    <row r="111" spans="1:26" ht="12.75" customHeight="1" x14ac:dyDescent="0.25">
      <c r="A111" s="236" t="s">
        <v>545</v>
      </c>
      <c r="B111" s="236"/>
      <c r="C111" s="236"/>
      <c r="D111" s="236"/>
      <c r="E111" s="139"/>
      <c r="F111" s="145">
        <v>61.97</v>
      </c>
      <c r="G111" s="136"/>
      <c r="H111" s="136"/>
      <c r="I111" s="146">
        <v>61.97</v>
      </c>
      <c r="J111" s="159"/>
    </row>
    <row r="112" spans="1:26" ht="21" customHeight="1" x14ac:dyDescent="0.25">
      <c r="A112" s="236" t="s">
        <v>546</v>
      </c>
      <c r="B112" s="236"/>
      <c r="C112" s="236"/>
      <c r="D112" s="236"/>
      <c r="E112" s="141"/>
      <c r="F112" s="145">
        <v>52.73</v>
      </c>
      <c r="G112" s="136"/>
      <c r="H112" s="136"/>
      <c r="I112" s="146">
        <v>52.73</v>
      </c>
      <c r="J112" s="159"/>
    </row>
    <row r="113" spans="1:10" x14ac:dyDescent="0.25">
      <c r="A113" s="139"/>
      <c r="B113" s="139"/>
      <c r="C113" s="139"/>
      <c r="D113" s="139"/>
      <c r="E113" s="139"/>
      <c r="F113" s="145"/>
      <c r="G113" s="136"/>
      <c r="H113" s="136"/>
      <c r="I113" s="146"/>
      <c r="J113" s="159"/>
    </row>
    <row r="114" spans="1:10" x14ac:dyDescent="0.25">
      <c r="A114" s="141"/>
      <c r="B114" s="141"/>
      <c r="C114" s="141"/>
      <c r="D114" s="141"/>
      <c r="E114" s="141"/>
      <c r="F114" s="145"/>
      <c r="G114" s="136"/>
      <c r="H114" s="136"/>
      <c r="I114" s="146"/>
      <c r="J114" s="159"/>
    </row>
    <row r="115" spans="1:10" ht="12.75" customHeight="1" x14ac:dyDescent="0.25">
      <c r="A115" s="240" t="s">
        <v>583</v>
      </c>
      <c r="B115" s="240"/>
      <c r="C115" s="240"/>
      <c r="D115" s="240"/>
      <c r="E115" s="240"/>
      <c r="F115" s="240"/>
      <c r="G115" s="240"/>
      <c r="H115" s="240"/>
      <c r="I115" s="240"/>
      <c r="J115" s="159"/>
    </row>
    <row r="116" spans="1:10" x14ac:dyDescent="0.25">
      <c r="A116" s="147"/>
      <c r="B116" s="147"/>
      <c r="C116" s="147"/>
      <c r="D116" s="147"/>
      <c r="E116" s="147"/>
      <c r="F116" s="147"/>
      <c r="G116" s="147"/>
      <c r="H116" s="147"/>
      <c r="I116" s="147"/>
      <c r="J116" s="159"/>
    </row>
    <row r="117" spans="1:10" ht="26.25" customHeight="1" x14ac:dyDescent="0.25">
      <c r="A117" s="241" t="s">
        <v>584</v>
      </c>
      <c r="B117" s="241"/>
      <c r="C117" s="241"/>
      <c r="D117" s="241"/>
      <c r="E117" s="241"/>
      <c r="F117" s="241"/>
      <c r="G117" s="241"/>
      <c r="H117" s="241"/>
      <c r="I117" s="241"/>
      <c r="J117" s="159"/>
    </row>
    <row r="118" spans="1:10" ht="34.200000000000003" customHeight="1" x14ac:dyDescent="0.25">
      <c r="A118" s="239" t="s">
        <v>585</v>
      </c>
      <c r="B118" s="239"/>
      <c r="C118" s="239"/>
      <c r="D118" s="239"/>
      <c r="E118" s="239"/>
      <c r="F118" s="239"/>
      <c r="G118" s="239"/>
      <c r="H118" s="239"/>
      <c r="I118" s="239"/>
      <c r="J118" s="159"/>
    </row>
    <row r="119" spans="1:10" ht="34.200000000000003" customHeight="1" x14ac:dyDescent="0.25">
      <c r="A119" s="239" t="s">
        <v>586</v>
      </c>
      <c r="B119" s="239"/>
      <c r="C119" s="239"/>
      <c r="D119" s="239"/>
      <c r="E119" s="239"/>
      <c r="F119" s="239"/>
      <c r="G119" s="239"/>
      <c r="H119" s="239"/>
      <c r="I119" s="239"/>
      <c r="J119" s="159"/>
    </row>
    <row r="120" spans="1:10" ht="28.5" customHeight="1" x14ac:dyDescent="0.25">
      <c r="A120" s="238" t="s">
        <v>587</v>
      </c>
      <c r="B120" s="238"/>
      <c r="C120" s="238"/>
      <c r="D120" s="238"/>
      <c r="E120" s="238"/>
      <c r="F120" s="238"/>
      <c r="G120" s="238"/>
      <c r="H120" s="238"/>
      <c r="I120" s="238"/>
      <c r="J120" s="159"/>
    </row>
    <row r="121" spans="1:10" ht="25.95" customHeight="1" x14ac:dyDescent="0.25">
      <c r="A121" s="239" t="s">
        <v>588</v>
      </c>
      <c r="B121" s="239"/>
      <c r="C121" s="239"/>
      <c r="D121" s="239"/>
      <c r="E121" s="239"/>
      <c r="F121" s="239"/>
      <c r="G121" s="239"/>
      <c r="H121" s="239"/>
      <c r="I121" s="239"/>
      <c r="J121" s="159"/>
    </row>
    <row r="122" spans="1:10" x14ac:dyDescent="0.25">
      <c r="A122" s="227"/>
      <c r="B122" s="227"/>
      <c r="C122" s="227"/>
      <c r="D122" s="227"/>
      <c r="E122" s="227"/>
      <c r="F122" s="227"/>
      <c r="G122" s="227"/>
      <c r="H122" s="227"/>
      <c r="I122" s="227"/>
      <c r="J122" s="159"/>
    </row>
    <row r="123" spans="1:10" ht="25.5" customHeight="1" x14ac:dyDescent="0.25">
      <c r="A123" s="227" t="s">
        <v>589</v>
      </c>
      <c r="B123" s="227"/>
      <c r="C123" s="227"/>
      <c r="D123" s="227"/>
      <c r="E123" s="227"/>
      <c r="F123" s="227"/>
      <c r="G123" s="227"/>
      <c r="H123" s="227"/>
      <c r="I123" s="227"/>
      <c r="J123" s="159"/>
    </row>
    <row r="124" spans="1:10" ht="26.25" customHeight="1" x14ac:dyDescent="0.25">
      <c r="A124" s="227" t="s">
        <v>590</v>
      </c>
      <c r="B124" s="227"/>
      <c r="C124" s="227"/>
      <c r="D124" s="227"/>
      <c r="E124" s="227"/>
      <c r="F124" s="227"/>
      <c r="G124" s="227"/>
      <c r="H124" s="227"/>
      <c r="I124" s="227"/>
      <c r="J124" s="159"/>
    </row>
    <row r="125" spans="1:10" x14ac:dyDescent="0.25">
      <c r="A125" s="149"/>
      <c r="B125" s="149"/>
      <c r="C125" s="149"/>
      <c r="D125" s="149"/>
      <c r="E125" s="149"/>
      <c r="F125" s="149"/>
      <c r="G125" s="149"/>
      <c r="H125" s="149"/>
      <c r="I125" s="149"/>
      <c r="J125" s="159"/>
    </row>
    <row r="126" spans="1:10" x14ac:dyDescent="0.25">
      <c r="A126" s="150" t="s">
        <v>591</v>
      </c>
      <c r="B126" s="151"/>
      <c r="C126" s="151"/>
      <c r="D126" s="151"/>
      <c r="E126" s="151"/>
      <c r="F126" s="151"/>
      <c r="G126" s="151"/>
      <c r="H126" s="151"/>
      <c r="I126" s="151"/>
      <c r="J126" s="159"/>
    </row>
    <row r="127" spans="1:10" ht="12.75" customHeight="1" x14ac:dyDescent="0.25">
      <c r="A127" s="227" t="s">
        <v>592</v>
      </c>
      <c r="B127" s="227"/>
      <c r="C127" s="227"/>
      <c r="D127" s="227"/>
      <c r="E127" s="227"/>
      <c r="F127" s="227"/>
      <c r="G127" s="227"/>
      <c r="H127" s="227"/>
      <c r="I127" s="227"/>
      <c r="J127" s="159"/>
    </row>
    <row r="128" spans="1:10" x14ac:dyDescent="0.25">
      <c r="A128" s="136"/>
      <c r="B128" s="136"/>
      <c r="C128" s="136"/>
      <c r="D128" s="136"/>
      <c r="E128" s="136"/>
      <c r="F128" s="136"/>
      <c r="G128" s="136"/>
      <c r="H128" s="136"/>
      <c r="I128" s="136"/>
      <c r="J128" s="159"/>
    </row>
    <row r="129" spans="1:10" ht="24" x14ac:dyDescent="0.25">
      <c r="A129" s="146"/>
      <c r="B129" s="146"/>
      <c r="C129" s="146"/>
      <c r="D129" s="146"/>
      <c r="E129" s="146"/>
      <c r="F129" s="178" t="s">
        <v>593</v>
      </c>
      <c r="G129" s="153"/>
      <c r="H129" s="153"/>
      <c r="I129" s="178" t="s">
        <v>594</v>
      </c>
      <c r="J129" s="159"/>
    </row>
    <row r="130" spans="1:10" x14ac:dyDescent="0.25">
      <c r="A130" s="146"/>
      <c r="B130" s="146"/>
      <c r="C130" s="146"/>
      <c r="D130" s="146"/>
      <c r="E130" s="146"/>
      <c r="F130" s="179" t="s">
        <v>595</v>
      </c>
      <c r="G130" s="136"/>
      <c r="H130" s="136"/>
      <c r="I130" s="179" t="s">
        <v>595</v>
      </c>
      <c r="J130" s="159"/>
    </row>
    <row r="131" spans="1:10" x14ac:dyDescent="0.25">
      <c r="A131" s="146"/>
      <c r="B131" s="146"/>
      <c r="C131" s="146"/>
      <c r="D131" s="146"/>
      <c r="E131" s="146"/>
      <c r="F131" s="180"/>
      <c r="G131" s="136"/>
      <c r="H131" s="136"/>
      <c r="I131" s="180"/>
      <c r="J131" s="159"/>
    </row>
    <row r="132" spans="1:10" x14ac:dyDescent="0.25">
      <c r="A132" s="146" t="s">
        <v>596</v>
      </c>
      <c r="B132" s="146"/>
      <c r="C132" s="146"/>
      <c r="D132" s="146"/>
      <c r="E132" s="146"/>
      <c r="F132" s="181">
        <f>F133+F134</f>
        <v>26802000</v>
      </c>
      <c r="G132" s="169"/>
      <c r="H132" s="169"/>
      <c r="I132" s="181">
        <f>I133+I134</f>
        <v>17582000</v>
      </c>
      <c r="J132" s="159"/>
    </row>
    <row r="133" spans="1:10" x14ac:dyDescent="0.25">
      <c r="A133" s="146" t="s">
        <v>597</v>
      </c>
      <c r="B133" s="146"/>
      <c r="C133" s="146"/>
      <c r="D133" s="146"/>
      <c r="E133" s="146"/>
      <c r="F133" s="182">
        <v>19292000</v>
      </c>
      <c r="G133" s="169"/>
      <c r="H133" s="169"/>
      <c r="I133" s="182">
        <v>15129000</v>
      </c>
      <c r="J133" s="159"/>
    </row>
    <row r="134" spans="1:10" x14ac:dyDescent="0.25">
      <c r="A134" s="146" t="s">
        <v>598</v>
      </c>
      <c r="B134" s="146"/>
      <c r="C134" s="146"/>
      <c r="D134" s="146"/>
      <c r="E134" s="146"/>
      <c r="F134" s="182">
        <v>7510000</v>
      </c>
      <c r="G134" s="169"/>
      <c r="H134" s="169"/>
      <c r="I134" s="182">
        <v>2453000</v>
      </c>
      <c r="J134" s="159"/>
    </row>
    <row r="135" spans="1:10" x14ac:dyDescent="0.25">
      <c r="A135" s="146" t="s">
        <v>599</v>
      </c>
      <c r="B135" s="146"/>
      <c r="C135" s="146"/>
      <c r="D135" s="146"/>
      <c r="E135" s="146"/>
      <c r="F135" s="181">
        <f>F136+F137</f>
        <v>276649000</v>
      </c>
      <c r="G135" s="169"/>
      <c r="H135" s="169"/>
      <c r="I135" s="181">
        <f>I136+I137</f>
        <v>255347000</v>
      </c>
      <c r="J135" s="159"/>
    </row>
    <row r="136" spans="1:10" x14ac:dyDescent="0.25">
      <c r="A136" s="146" t="s">
        <v>600</v>
      </c>
      <c r="B136" s="146"/>
      <c r="C136" s="146"/>
      <c r="D136" s="146"/>
      <c r="E136" s="146"/>
      <c r="F136" s="182">
        <v>114194000</v>
      </c>
      <c r="G136" s="169"/>
      <c r="H136" s="169"/>
      <c r="I136" s="182">
        <v>75820000</v>
      </c>
      <c r="J136" s="159"/>
    </row>
    <row r="137" spans="1:10" x14ac:dyDescent="0.25">
      <c r="A137" s="146" t="s">
        <v>601</v>
      </c>
      <c r="B137" s="146"/>
      <c r="C137" s="146"/>
      <c r="D137" s="146"/>
      <c r="E137" s="146"/>
      <c r="F137" s="182">
        <v>162455000</v>
      </c>
      <c r="G137" s="169"/>
      <c r="H137" s="169"/>
      <c r="I137" s="182">
        <v>179527000</v>
      </c>
      <c r="J137" s="159"/>
    </row>
    <row r="138" spans="1:10" x14ac:dyDescent="0.25">
      <c r="A138" s="136" t="s">
        <v>602</v>
      </c>
      <c r="B138" s="136"/>
      <c r="C138" s="136"/>
      <c r="D138" s="146"/>
      <c r="E138" s="146"/>
      <c r="F138" s="181">
        <f>F139+F140</f>
        <v>34160000</v>
      </c>
      <c r="G138" s="169"/>
      <c r="H138" s="169"/>
      <c r="I138" s="181">
        <f>I139+I140</f>
        <v>36352000</v>
      </c>
      <c r="J138" s="159"/>
    </row>
    <row r="139" spans="1:10" x14ac:dyDescent="0.25">
      <c r="A139" s="136" t="s">
        <v>603</v>
      </c>
      <c r="B139" s="136"/>
      <c r="C139" s="136"/>
      <c r="D139" s="146"/>
      <c r="E139" s="146"/>
      <c r="F139" s="182">
        <v>21615000</v>
      </c>
      <c r="G139" s="169"/>
      <c r="H139" s="169"/>
      <c r="I139" s="182">
        <v>23949000</v>
      </c>
      <c r="J139" s="159"/>
    </row>
    <row r="140" spans="1:10" x14ac:dyDescent="0.25">
      <c r="A140" s="136" t="s">
        <v>604</v>
      </c>
      <c r="B140" s="136"/>
      <c r="C140" s="136"/>
      <c r="D140" s="146"/>
      <c r="E140" s="146"/>
      <c r="F140" s="182">
        <v>12545000</v>
      </c>
      <c r="G140" s="169"/>
      <c r="H140" s="169"/>
      <c r="I140" s="182">
        <v>12403000</v>
      </c>
      <c r="J140" s="159"/>
    </row>
    <row r="141" spans="1:10" x14ac:dyDescent="0.25">
      <c r="A141" s="146" t="s">
        <v>605</v>
      </c>
      <c r="B141" s="146"/>
      <c r="C141" s="146"/>
      <c r="D141" s="146"/>
      <c r="E141" s="146"/>
      <c r="F141" s="183">
        <v>10273000</v>
      </c>
      <c r="G141" s="169"/>
      <c r="H141" s="169"/>
      <c r="I141" s="183">
        <v>6815000</v>
      </c>
      <c r="J141" s="159"/>
    </row>
    <row r="142" spans="1:10" x14ac:dyDescent="0.25">
      <c r="A142" s="154" t="s">
        <v>606</v>
      </c>
      <c r="B142" s="146"/>
      <c r="C142" s="146"/>
      <c r="D142" s="146"/>
      <c r="E142" s="146"/>
      <c r="F142" s="181">
        <f>F132+F135+F138+F141</f>
        <v>347884000</v>
      </c>
      <c r="G142" s="169"/>
      <c r="H142" s="169"/>
      <c r="I142" s="181">
        <f>I132+I135+I138+I141</f>
        <v>316096000</v>
      </c>
      <c r="J142" s="159"/>
    </row>
    <row r="143" spans="1:10" x14ac:dyDescent="0.25">
      <c r="A143" s="146" t="s">
        <v>607</v>
      </c>
      <c r="B143" s="146"/>
      <c r="C143" s="146"/>
      <c r="D143" s="146"/>
      <c r="E143" s="146"/>
      <c r="F143" s="182">
        <v>11581000</v>
      </c>
      <c r="G143" s="169"/>
      <c r="H143" s="169"/>
      <c r="I143" s="182">
        <v>15390000</v>
      </c>
      <c r="J143" s="159"/>
    </row>
    <row r="144" spans="1:10" x14ac:dyDescent="0.25">
      <c r="A144" s="154" t="s">
        <v>608</v>
      </c>
      <c r="B144" s="154"/>
      <c r="C144" s="154"/>
      <c r="D144" s="154"/>
      <c r="E144" s="154"/>
      <c r="F144" s="184">
        <f>SUM(F142:F143)</f>
        <v>359465000</v>
      </c>
      <c r="G144" s="169"/>
      <c r="H144" s="169"/>
      <c r="I144" s="184">
        <f>SUM(I142:I143)</f>
        <v>331486000</v>
      </c>
      <c r="J144" s="159"/>
    </row>
    <row r="145" spans="1:10" x14ac:dyDescent="0.25">
      <c r="A145" s="195" t="s">
        <v>609</v>
      </c>
      <c r="B145" s="146"/>
      <c r="C145" s="146"/>
      <c r="D145" s="154"/>
      <c r="E145" s="154"/>
      <c r="F145" s="215">
        <f>-28948000+1000</f>
        <v>-28947000</v>
      </c>
      <c r="G145" s="169"/>
      <c r="H145" s="169"/>
      <c r="I145" s="215">
        <v>-25336000</v>
      </c>
      <c r="J145" s="159"/>
    </row>
    <row r="146" spans="1:10" x14ac:dyDescent="0.25">
      <c r="A146" s="154" t="s">
        <v>610</v>
      </c>
      <c r="B146" s="146"/>
      <c r="C146" s="146"/>
      <c r="D146" s="154"/>
      <c r="E146" s="154"/>
      <c r="F146" s="181">
        <f>SUM(F144:F145)</f>
        <v>330518000</v>
      </c>
      <c r="G146" s="169"/>
      <c r="H146" s="169"/>
      <c r="I146" s="181">
        <f>SUM(I144:I145)</f>
        <v>306150000</v>
      </c>
      <c r="J146" s="159"/>
    </row>
    <row r="147" spans="1:10" x14ac:dyDescent="0.25">
      <c r="A147" s="146"/>
      <c r="B147" s="146"/>
      <c r="C147" s="146"/>
      <c r="D147" s="146"/>
      <c r="E147" s="146"/>
      <c r="F147" s="182"/>
      <c r="G147" s="169"/>
      <c r="H147" s="169"/>
      <c r="I147" s="182"/>
      <c r="J147" s="159"/>
    </row>
    <row r="148" spans="1:10" x14ac:dyDescent="0.25">
      <c r="A148" s="146" t="s">
        <v>611</v>
      </c>
      <c r="B148" s="146"/>
      <c r="C148" s="146"/>
      <c r="D148" s="146"/>
      <c r="E148" s="146"/>
      <c r="F148" s="182">
        <v>5575000</v>
      </c>
      <c r="G148" s="169"/>
      <c r="H148" s="169"/>
      <c r="I148" s="182">
        <v>3905000</v>
      </c>
      <c r="J148" s="159"/>
    </row>
    <row r="149" spans="1:10" x14ac:dyDescent="0.25">
      <c r="A149" s="146" t="s">
        <v>612</v>
      </c>
      <c r="B149" s="146"/>
      <c r="C149" s="146"/>
      <c r="D149" s="146"/>
      <c r="E149" s="146"/>
      <c r="F149" s="182">
        <v>324943000</v>
      </c>
      <c r="G149" s="169"/>
      <c r="H149" s="169"/>
      <c r="I149" s="182">
        <v>302245000</v>
      </c>
      <c r="J149" s="159"/>
    </row>
    <row r="150" spans="1:10" ht="13.8" thickBot="1" x14ac:dyDescent="0.3">
      <c r="A150" s="154" t="s">
        <v>608</v>
      </c>
      <c r="B150" s="154"/>
      <c r="C150" s="154"/>
      <c r="D150" s="154"/>
      <c r="E150" s="154"/>
      <c r="F150" s="185">
        <f>SUM(F148:F149)</f>
        <v>330518000</v>
      </c>
      <c r="G150" s="169"/>
      <c r="H150" s="169"/>
      <c r="I150" s="185">
        <f>SUM(I148:I149)</f>
        <v>306150000</v>
      </c>
      <c r="J150" s="159"/>
    </row>
    <row r="151" spans="1:10" ht="13.8" thickTop="1" x14ac:dyDescent="0.25">
      <c r="A151" s="136"/>
      <c r="B151" s="136"/>
      <c r="C151" s="136"/>
      <c r="D151" s="136"/>
      <c r="E151" s="136"/>
      <c r="F151" s="186"/>
      <c r="G151" s="186"/>
      <c r="H151" s="186"/>
      <c r="I151" s="186"/>
      <c r="J151" s="159"/>
    </row>
    <row r="152" spans="1:10" x14ac:dyDescent="0.25">
      <c r="A152" s="136"/>
      <c r="B152" s="136"/>
      <c r="C152" s="136"/>
      <c r="D152" s="136"/>
      <c r="E152" s="136"/>
      <c r="F152" s="136"/>
      <c r="G152" s="136"/>
      <c r="H152" s="136"/>
      <c r="I152" s="136"/>
      <c r="J152" s="159"/>
    </row>
    <row r="153" spans="1:10" x14ac:dyDescent="0.25">
      <c r="A153" s="137" t="s">
        <v>613</v>
      </c>
      <c r="B153" s="137"/>
      <c r="C153" s="137"/>
      <c r="D153" s="137"/>
      <c r="E153" s="137"/>
      <c r="F153" s="137"/>
      <c r="G153" s="137"/>
      <c r="H153" s="137"/>
      <c r="I153" s="137"/>
      <c r="J153" s="159"/>
    </row>
    <row r="154" spans="1:10" x14ac:dyDescent="0.25">
      <c r="A154" s="137"/>
      <c r="B154" s="137"/>
      <c r="C154" s="137"/>
      <c r="D154" s="137"/>
      <c r="E154" s="137"/>
      <c r="F154" s="137"/>
      <c r="G154" s="137"/>
      <c r="H154" s="137"/>
      <c r="I154" s="137"/>
      <c r="J154" s="159"/>
    </row>
    <row r="155" spans="1:10" ht="22.2" customHeight="1" x14ac:dyDescent="0.25">
      <c r="A155" s="227" t="s">
        <v>614</v>
      </c>
      <c r="B155" s="227"/>
      <c r="C155" s="227"/>
      <c r="D155" s="227"/>
      <c r="E155" s="227"/>
      <c r="F155" s="227"/>
      <c r="G155" s="227"/>
      <c r="H155" s="227"/>
      <c r="I155" s="227"/>
      <c r="J155" s="159"/>
    </row>
    <row r="156" spans="1:10" x14ac:dyDescent="0.25">
      <c r="A156" s="136"/>
      <c r="B156" s="136"/>
      <c r="C156" s="136"/>
      <c r="D156" s="136"/>
      <c r="E156" s="136"/>
      <c r="F156" s="136"/>
      <c r="G156" s="136"/>
      <c r="H156" s="136"/>
      <c r="I156" s="136"/>
      <c r="J156" s="159"/>
    </row>
    <row r="157" spans="1:10" x14ac:dyDescent="0.25">
      <c r="A157" s="235" t="s">
        <v>615</v>
      </c>
      <c r="B157" s="235"/>
      <c r="C157" s="235"/>
      <c r="D157" s="235"/>
      <c r="E157" s="235"/>
      <c r="F157" s="235"/>
      <c r="G157" s="235"/>
      <c r="H157" s="235"/>
      <c r="I157" s="235"/>
      <c r="J157" s="159"/>
    </row>
    <row r="158" spans="1:10" x14ac:dyDescent="0.25">
      <c r="A158" s="187"/>
      <c r="B158" s="187"/>
      <c r="C158" s="187"/>
      <c r="D158" s="187"/>
      <c r="E158" s="187"/>
      <c r="F158" s="136"/>
      <c r="G158" s="136"/>
      <c r="H158" s="136"/>
      <c r="I158" s="136"/>
      <c r="J158" s="159"/>
    </row>
    <row r="159" spans="1:10" ht="48.6" customHeight="1" x14ac:dyDescent="0.25">
      <c r="A159" s="236" t="s">
        <v>616</v>
      </c>
      <c r="B159" s="236"/>
      <c r="C159" s="236"/>
      <c r="D159" s="236"/>
      <c r="E159" s="236"/>
      <c r="F159" s="236"/>
      <c r="G159" s="236"/>
      <c r="H159" s="236"/>
      <c r="I159" s="236"/>
      <c r="J159" s="159"/>
    </row>
    <row r="160" spans="1:10" x14ac:dyDescent="0.25">
      <c r="A160" s="149"/>
      <c r="B160" s="149"/>
      <c r="C160" s="149"/>
      <c r="D160" s="149"/>
      <c r="E160" s="149"/>
      <c r="F160" s="149"/>
      <c r="G160" s="149"/>
      <c r="H160" s="149"/>
      <c r="I160" s="149"/>
      <c r="J160" s="159"/>
    </row>
    <row r="161" spans="1:10" x14ac:dyDescent="0.25">
      <c r="A161" s="235" t="s">
        <v>617</v>
      </c>
      <c r="B161" s="235"/>
      <c r="C161" s="235"/>
      <c r="D161" s="235"/>
      <c r="E161" s="235"/>
      <c r="F161" s="235"/>
      <c r="G161" s="235"/>
      <c r="H161" s="235"/>
      <c r="I161" s="235"/>
      <c r="J161" s="159"/>
    </row>
    <row r="162" spans="1:10" ht="24" x14ac:dyDescent="0.25">
      <c r="A162" s="136"/>
      <c r="B162" s="136"/>
      <c r="C162" s="136"/>
      <c r="D162" s="136"/>
      <c r="E162" s="136"/>
      <c r="F162" s="178" t="s">
        <v>618</v>
      </c>
      <c r="G162" s="153"/>
      <c r="H162" s="153"/>
      <c r="I162" s="178" t="s">
        <v>594</v>
      </c>
      <c r="J162" s="159"/>
    </row>
    <row r="163" spans="1:10" x14ac:dyDescent="0.25">
      <c r="A163" s="136"/>
      <c r="B163" s="136"/>
      <c r="C163" s="136"/>
      <c r="D163" s="136"/>
      <c r="E163" s="136"/>
      <c r="F163" s="179" t="s">
        <v>595</v>
      </c>
      <c r="G163" s="136"/>
      <c r="H163" s="136"/>
      <c r="I163" s="179" t="s">
        <v>595</v>
      </c>
      <c r="J163" s="159"/>
    </row>
    <row r="164" spans="1:10" x14ac:dyDescent="0.25">
      <c r="A164" s="136"/>
      <c r="B164" s="136"/>
      <c r="C164" s="136"/>
      <c r="D164" s="136"/>
      <c r="E164" s="136"/>
      <c r="F164" s="146"/>
      <c r="G164" s="136"/>
      <c r="H164" s="136"/>
      <c r="I164" s="146"/>
      <c r="J164" s="159"/>
    </row>
    <row r="165" spans="1:10" x14ac:dyDescent="0.25">
      <c r="A165" s="154" t="s">
        <v>619</v>
      </c>
      <c r="B165" s="154"/>
      <c r="C165" s="154"/>
      <c r="D165" s="154"/>
      <c r="E165" s="154"/>
      <c r="F165" s="188">
        <v>48816</v>
      </c>
      <c r="G165" s="169"/>
      <c r="H165" s="169"/>
      <c r="I165" s="188">
        <v>43926</v>
      </c>
      <c r="J165" s="159"/>
    </row>
    <row r="166" spans="1:10" x14ac:dyDescent="0.25">
      <c r="A166" s="146"/>
      <c r="B166" s="146"/>
      <c r="C166" s="146"/>
      <c r="D166" s="146"/>
      <c r="E166" s="146"/>
      <c r="F166" s="216"/>
      <c r="G166" s="169"/>
      <c r="H166" s="169"/>
      <c r="I166" s="189"/>
      <c r="J166" s="159"/>
    </row>
    <row r="167" spans="1:10" x14ac:dyDescent="0.25">
      <c r="A167" s="146" t="s">
        <v>620</v>
      </c>
      <c r="B167" s="146"/>
      <c r="C167" s="146"/>
      <c r="D167" s="146"/>
      <c r="E167" s="146"/>
      <c r="F167" s="156">
        <v>2548538</v>
      </c>
      <c r="G167" s="189"/>
      <c r="H167" s="189"/>
      <c r="I167" s="190">
        <v>2547104</v>
      </c>
      <c r="J167" s="159"/>
    </row>
    <row r="168" spans="1:10" x14ac:dyDescent="0.25">
      <c r="A168" s="146"/>
      <c r="B168" s="146"/>
      <c r="C168" s="146"/>
      <c r="D168" s="146"/>
      <c r="E168" s="146"/>
      <c r="F168" s="155"/>
      <c r="G168" s="169"/>
      <c r="H168" s="169"/>
      <c r="I168" s="189"/>
      <c r="J168" s="159"/>
    </row>
    <row r="169" spans="1:10" ht="13.8" thickBot="1" x14ac:dyDescent="0.3">
      <c r="A169" s="154" t="s">
        <v>621</v>
      </c>
      <c r="B169" s="154"/>
      <c r="C169" s="154"/>
      <c r="D169" s="154"/>
      <c r="E169" s="154"/>
      <c r="F169" s="217">
        <v>19.149999999999999</v>
      </c>
      <c r="G169" s="169"/>
      <c r="H169" s="169"/>
      <c r="I169" s="191">
        <v>17.25</v>
      </c>
      <c r="J169" s="159"/>
    </row>
    <row r="170" spans="1:10" ht="13.8" thickTop="1" x14ac:dyDescent="0.25">
      <c r="A170" s="136"/>
      <c r="B170" s="136"/>
      <c r="C170" s="136"/>
      <c r="D170" s="136"/>
      <c r="E170" s="136"/>
      <c r="F170" s="136"/>
      <c r="G170" s="136"/>
      <c r="H170" s="136"/>
      <c r="I170" s="136"/>
      <c r="J170" s="159"/>
    </row>
    <row r="171" spans="1:10" x14ac:dyDescent="0.25">
      <c r="A171" s="235" t="s">
        <v>622</v>
      </c>
      <c r="B171" s="235"/>
      <c r="C171" s="235"/>
      <c r="D171" s="235"/>
      <c r="E171" s="235"/>
      <c r="F171" s="235"/>
      <c r="G171" s="235"/>
      <c r="H171" s="235"/>
      <c r="I171" s="235"/>
      <c r="J171" s="159"/>
    </row>
    <row r="172" spans="1:10" x14ac:dyDescent="0.25">
      <c r="A172" s="192"/>
      <c r="B172" s="192"/>
      <c r="C172" s="192"/>
      <c r="D172" s="192"/>
      <c r="E172" s="192"/>
      <c r="F172" s="192"/>
      <c r="G172" s="192"/>
      <c r="H172" s="192"/>
      <c r="I172" s="192"/>
      <c r="J172" s="159"/>
    </row>
    <row r="173" spans="1:10" ht="12.75" customHeight="1" x14ac:dyDescent="0.25">
      <c r="A173" s="236" t="s">
        <v>623</v>
      </c>
      <c r="B173" s="236"/>
      <c r="C173" s="236"/>
      <c r="D173" s="236"/>
      <c r="E173" s="236"/>
      <c r="F173" s="236"/>
      <c r="G173" s="236"/>
      <c r="H173" s="236"/>
      <c r="I173" s="236"/>
      <c r="J173" s="159"/>
    </row>
    <row r="174" spans="1:10" ht="12.75" customHeight="1" x14ac:dyDescent="0.25">
      <c r="A174" s="236" t="s">
        <v>624</v>
      </c>
      <c r="B174" s="236"/>
      <c r="C174" s="236"/>
      <c r="D174" s="236"/>
      <c r="E174" s="236"/>
      <c r="F174" s="236"/>
      <c r="G174" s="236"/>
      <c r="H174" s="236"/>
      <c r="I174" s="236"/>
      <c r="J174" s="159"/>
    </row>
    <row r="175" spans="1:10" x14ac:dyDescent="0.25">
      <c r="A175" s="136"/>
      <c r="B175" s="136"/>
      <c r="C175" s="136"/>
      <c r="D175" s="136"/>
      <c r="E175" s="136"/>
      <c r="F175" s="136"/>
      <c r="G175" s="136"/>
      <c r="H175" s="136"/>
      <c r="I175" s="136"/>
      <c r="J175" s="159"/>
    </row>
    <row r="176" spans="1:10" x14ac:dyDescent="0.25">
      <c r="A176" s="235" t="s">
        <v>625</v>
      </c>
      <c r="B176" s="235"/>
      <c r="C176" s="235"/>
      <c r="D176" s="235"/>
      <c r="E176" s="235"/>
      <c r="F176" s="235"/>
      <c r="G176" s="235"/>
      <c r="H176" s="235"/>
      <c r="I176" s="235"/>
      <c r="J176" s="159"/>
    </row>
    <row r="177" spans="1:10" x14ac:dyDescent="0.25">
      <c r="A177" s="187"/>
      <c r="B177" s="187"/>
      <c r="C177" s="187"/>
      <c r="D177" s="187"/>
      <c r="E177" s="187"/>
      <c r="F177" s="136"/>
      <c r="G177" s="136"/>
      <c r="H177" s="136"/>
      <c r="I177" s="136"/>
      <c r="J177" s="159"/>
    </row>
    <row r="178" spans="1:10" ht="12.75" customHeight="1" x14ac:dyDescent="0.25">
      <c r="A178" s="236" t="s">
        <v>658</v>
      </c>
      <c r="B178" s="236"/>
      <c r="C178" s="236"/>
      <c r="D178" s="236"/>
      <c r="E178" s="236"/>
      <c r="F178" s="236"/>
      <c r="G178" s="236"/>
      <c r="H178" s="236"/>
      <c r="I178" s="236"/>
      <c r="J178" s="159"/>
    </row>
    <row r="179" spans="1:10" x14ac:dyDescent="0.25">
      <c r="A179" s="136"/>
      <c r="B179" s="136"/>
      <c r="C179" s="136"/>
      <c r="D179" s="136"/>
      <c r="E179" s="136"/>
      <c r="F179" s="136"/>
      <c r="G179" s="136"/>
      <c r="H179" s="136"/>
      <c r="I179" s="136"/>
      <c r="J179" s="159"/>
    </row>
    <row r="180" spans="1:10" x14ac:dyDescent="0.25">
      <c r="A180" s="235" t="s">
        <v>626</v>
      </c>
      <c r="B180" s="235"/>
      <c r="C180" s="235"/>
      <c r="D180" s="235"/>
      <c r="E180" s="235"/>
      <c r="F180" s="235"/>
      <c r="G180" s="235"/>
      <c r="H180" s="235"/>
      <c r="I180" s="235"/>
      <c r="J180" s="159"/>
    </row>
    <row r="181" spans="1:10" x14ac:dyDescent="0.25">
      <c r="A181" s="187"/>
      <c r="B181" s="187"/>
      <c r="C181" s="187"/>
      <c r="D181" s="187"/>
      <c r="E181" s="187"/>
      <c r="F181" s="136"/>
      <c r="G181" s="136"/>
      <c r="H181" s="136"/>
      <c r="I181" s="136"/>
      <c r="J181" s="159"/>
    </row>
    <row r="182" spans="1:10" ht="36.75" customHeight="1" x14ac:dyDescent="0.25">
      <c r="A182" s="236" t="s">
        <v>627</v>
      </c>
      <c r="B182" s="236"/>
      <c r="C182" s="236"/>
      <c r="D182" s="236"/>
      <c r="E182" s="236"/>
      <c r="F182" s="236"/>
      <c r="G182" s="236"/>
      <c r="H182" s="236"/>
      <c r="I182" s="236"/>
      <c r="J182" s="159"/>
    </row>
    <row r="183" spans="1:10" x14ac:dyDescent="0.25">
      <c r="A183" s="136"/>
      <c r="B183" s="136"/>
      <c r="C183" s="136"/>
      <c r="D183" s="136"/>
      <c r="E183" s="136"/>
      <c r="F183" s="136"/>
      <c r="G183" s="136"/>
      <c r="H183" s="136"/>
      <c r="I183" s="136"/>
      <c r="J183" s="159"/>
    </row>
    <row r="184" spans="1:10" x14ac:dyDescent="0.25">
      <c r="A184" s="235" t="s">
        <v>628</v>
      </c>
      <c r="B184" s="235"/>
      <c r="C184" s="235"/>
      <c r="D184" s="235"/>
      <c r="E184" s="235"/>
      <c r="F184" s="235"/>
      <c r="G184" s="235"/>
      <c r="H184" s="235"/>
      <c r="I184" s="235"/>
      <c r="J184" s="159"/>
    </row>
    <row r="185" spans="1:10" x14ac:dyDescent="0.25">
      <c r="A185" s="136"/>
      <c r="B185" s="136"/>
      <c r="C185" s="136"/>
      <c r="D185" s="136"/>
      <c r="E185" s="136"/>
      <c r="F185" s="136"/>
      <c r="G185" s="136"/>
      <c r="H185" s="136"/>
      <c r="I185" s="136"/>
      <c r="J185" s="159"/>
    </row>
    <row r="186" spans="1:10" x14ac:dyDescent="0.25">
      <c r="A186" s="146"/>
      <c r="B186" s="146"/>
      <c r="C186" s="146"/>
      <c r="D186" s="146"/>
      <c r="E186" s="146"/>
      <c r="F186" s="193" t="s">
        <v>629</v>
      </c>
      <c r="G186" s="153"/>
      <c r="H186" s="153"/>
      <c r="I186" s="193" t="s">
        <v>581</v>
      </c>
      <c r="J186" s="159"/>
    </row>
    <row r="187" spans="1:10" x14ac:dyDescent="0.25">
      <c r="A187" s="146"/>
      <c r="B187" s="146"/>
      <c r="C187" s="146"/>
      <c r="D187" s="146"/>
      <c r="E187" s="146"/>
      <c r="F187" s="194" t="s">
        <v>595</v>
      </c>
      <c r="G187" s="195"/>
      <c r="H187" s="195"/>
      <c r="I187" s="194" t="s">
        <v>595</v>
      </c>
      <c r="J187" s="159"/>
    </row>
    <row r="188" spans="1:10" x14ac:dyDescent="0.25">
      <c r="A188" s="154" t="s">
        <v>630</v>
      </c>
      <c r="B188" s="154"/>
      <c r="C188" s="154"/>
      <c r="D188" s="154"/>
      <c r="E188" s="154"/>
      <c r="F188" s="146"/>
      <c r="G188" s="146"/>
      <c r="H188" s="146"/>
      <c r="I188" s="146"/>
      <c r="J188" s="159"/>
    </row>
    <row r="189" spans="1:10" x14ac:dyDescent="0.25">
      <c r="A189" s="146" t="s">
        <v>631</v>
      </c>
      <c r="B189" s="146"/>
      <c r="C189" s="146"/>
      <c r="D189" s="146"/>
      <c r="E189" s="146"/>
      <c r="F189" s="196">
        <v>40484</v>
      </c>
      <c r="G189" s="169"/>
      <c r="H189" s="169"/>
      <c r="I189" s="196">
        <v>35646</v>
      </c>
      <c r="J189" s="159"/>
    </row>
    <row r="190" spans="1:10" x14ac:dyDescent="0.25">
      <c r="A190" s="146" t="s">
        <v>632</v>
      </c>
      <c r="B190" s="146"/>
      <c r="C190" s="146"/>
      <c r="D190" s="146"/>
      <c r="E190" s="146"/>
      <c r="F190" s="196">
        <v>11832</v>
      </c>
      <c r="G190" s="169"/>
      <c r="H190" s="169"/>
      <c r="I190" s="196">
        <v>19920</v>
      </c>
      <c r="J190" s="159"/>
    </row>
    <row r="191" spans="1:10" ht="13.8" thickBot="1" x14ac:dyDescent="0.3">
      <c r="A191" s="146"/>
      <c r="B191" s="146"/>
      <c r="C191" s="146"/>
      <c r="D191" s="146"/>
      <c r="E191" s="146"/>
      <c r="F191" s="197">
        <f>SUM(F189:F190)</f>
        <v>52316</v>
      </c>
      <c r="G191" s="169"/>
      <c r="H191" s="169"/>
      <c r="I191" s="197">
        <f>SUM(I189:I190)</f>
        <v>55566</v>
      </c>
      <c r="J191" s="159"/>
    </row>
    <row r="192" spans="1:10" ht="13.8" thickTop="1" x14ac:dyDescent="0.25">
      <c r="A192" s="146"/>
      <c r="B192" s="146"/>
      <c r="C192" s="146"/>
      <c r="D192" s="146"/>
      <c r="E192" s="146"/>
      <c r="F192" s="198"/>
      <c r="G192" s="146"/>
      <c r="H192" s="146"/>
      <c r="I192" s="146"/>
      <c r="J192" s="159"/>
    </row>
    <row r="193" spans="1:10" ht="28.5" customHeight="1" x14ac:dyDescent="0.25">
      <c r="A193" s="237" t="s">
        <v>633</v>
      </c>
      <c r="B193" s="237"/>
      <c r="C193" s="237"/>
      <c r="D193" s="237"/>
      <c r="E193" s="237"/>
      <c r="F193" s="237"/>
      <c r="G193" s="237"/>
      <c r="H193" s="237"/>
      <c r="I193" s="237"/>
      <c r="J193" s="159"/>
    </row>
    <row r="194" spans="1:10" x14ac:dyDescent="0.25">
      <c r="A194" s="199"/>
      <c r="B194" s="199"/>
      <c r="C194" s="199"/>
      <c r="D194" s="199"/>
      <c r="E194" s="199"/>
      <c r="F194" s="199"/>
      <c r="G194" s="199"/>
      <c r="H194" s="199"/>
      <c r="I194" s="199"/>
      <c r="J194" s="159"/>
    </row>
    <row r="195" spans="1:10" x14ac:dyDescent="0.25">
      <c r="A195" s="200" t="s">
        <v>634</v>
      </c>
      <c r="B195" s="200"/>
      <c r="C195" s="200"/>
      <c r="D195" s="200"/>
      <c r="E195" s="200"/>
      <c r="F195" s="200"/>
      <c r="G195" s="200"/>
      <c r="H195" s="200"/>
      <c r="I195" s="200"/>
      <c r="J195" s="159"/>
    </row>
    <row r="196" spans="1:10" x14ac:dyDescent="0.25">
      <c r="A196" s="146"/>
      <c r="B196" s="146"/>
      <c r="C196" s="146"/>
      <c r="D196" s="146"/>
      <c r="E196" s="146"/>
      <c r="F196" s="146"/>
      <c r="G196" s="146"/>
      <c r="H196" s="146"/>
      <c r="I196" s="146"/>
      <c r="J196" s="159"/>
    </row>
    <row r="197" spans="1:10" x14ac:dyDescent="0.25">
      <c r="A197" s="146"/>
      <c r="B197" s="146"/>
      <c r="C197" s="146"/>
      <c r="D197" s="146"/>
      <c r="E197" s="146"/>
      <c r="F197" s="193" t="s">
        <v>629</v>
      </c>
      <c r="G197" s="146"/>
      <c r="H197" s="146"/>
      <c r="I197" s="146"/>
      <c r="J197" s="159"/>
    </row>
    <row r="198" spans="1:10" x14ac:dyDescent="0.25">
      <c r="A198" s="146"/>
      <c r="B198" s="146"/>
      <c r="C198" s="146"/>
      <c r="D198" s="146"/>
      <c r="E198" s="146"/>
      <c r="F198" s="179" t="s">
        <v>595</v>
      </c>
      <c r="G198" s="146"/>
      <c r="H198" s="146"/>
      <c r="I198" s="146"/>
      <c r="J198" s="159"/>
    </row>
    <row r="199" spans="1:10" x14ac:dyDescent="0.25">
      <c r="A199" s="146" t="s">
        <v>635</v>
      </c>
      <c r="B199" s="146"/>
      <c r="C199" s="146"/>
      <c r="D199" s="146"/>
      <c r="E199" s="146"/>
      <c r="F199" s="220">
        <v>11832</v>
      </c>
      <c r="G199" s="152"/>
      <c r="H199" s="146"/>
      <c r="I199" s="146"/>
      <c r="J199" s="159"/>
    </row>
    <row r="200" spans="1:10" x14ac:dyDescent="0.25">
      <c r="A200" s="146" t="s">
        <v>636</v>
      </c>
      <c r="B200" s="146"/>
      <c r="C200" s="146"/>
      <c r="D200" s="146"/>
      <c r="E200" s="146"/>
      <c r="F200" s="220">
        <v>13620</v>
      </c>
      <c r="G200" s="152"/>
      <c r="H200" s="146"/>
      <c r="I200" s="146"/>
      <c r="J200" s="159"/>
    </row>
    <row r="201" spans="1:10" x14ac:dyDescent="0.25">
      <c r="A201" s="146" t="s">
        <v>637</v>
      </c>
      <c r="B201" s="146"/>
      <c r="C201" s="146"/>
      <c r="D201" s="146"/>
      <c r="E201" s="146"/>
      <c r="F201" s="220">
        <v>17226</v>
      </c>
      <c r="G201" s="152"/>
      <c r="H201" s="146"/>
      <c r="I201" s="146"/>
      <c r="J201" s="159"/>
    </row>
    <row r="202" spans="1:10" x14ac:dyDescent="0.25">
      <c r="A202" s="146" t="s">
        <v>638</v>
      </c>
      <c r="B202" s="146"/>
      <c r="C202" s="146"/>
      <c r="D202" s="146"/>
      <c r="E202" s="146"/>
      <c r="F202" s="196">
        <v>9638</v>
      </c>
      <c r="G202" s="146"/>
      <c r="H202" s="146"/>
      <c r="I202" s="146"/>
      <c r="J202" s="159"/>
    </row>
    <row r="203" spans="1:10" ht="13.8" thickBot="1" x14ac:dyDescent="0.3">
      <c r="A203" s="146"/>
      <c r="B203" s="146"/>
      <c r="C203" s="146"/>
      <c r="D203" s="146"/>
      <c r="E203" s="146"/>
      <c r="F203" s="197">
        <f>SUM(F199:F202)</f>
        <v>52316</v>
      </c>
      <c r="G203" s="146"/>
      <c r="H203" s="146"/>
      <c r="I203" s="146"/>
      <c r="J203" s="159"/>
    </row>
    <row r="204" spans="1:10" ht="13.8" thickTop="1" x14ac:dyDescent="0.25">
      <c r="A204" s="136"/>
      <c r="B204" s="136"/>
      <c r="C204" s="136"/>
      <c r="D204" s="136"/>
      <c r="E204" s="136"/>
      <c r="F204" s="136"/>
      <c r="G204" s="136"/>
      <c r="H204" s="136"/>
      <c r="I204" s="136"/>
      <c r="J204" s="159"/>
    </row>
    <row r="205" spans="1:10" x14ac:dyDescent="0.25">
      <c r="A205" s="137" t="s">
        <v>639</v>
      </c>
      <c r="B205" s="137"/>
      <c r="C205" s="137"/>
      <c r="D205" s="137"/>
      <c r="E205" s="137"/>
      <c r="F205" s="137"/>
      <c r="G205" s="137"/>
      <c r="H205" s="137"/>
      <c r="I205" s="137"/>
      <c r="J205" s="159"/>
    </row>
    <row r="206" spans="1:10" x14ac:dyDescent="0.25">
      <c r="A206" s="137"/>
      <c r="B206" s="137"/>
      <c r="C206" s="137"/>
      <c r="D206" s="137"/>
      <c r="E206" s="137"/>
      <c r="F206" s="137"/>
      <c r="G206" s="137"/>
      <c r="H206" s="137"/>
      <c r="I206" s="137"/>
      <c r="J206" s="159"/>
    </row>
    <row r="207" spans="1:10" ht="103.5" customHeight="1" x14ac:dyDescent="0.25">
      <c r="A207" s="236" t="s">
        <v>640</v>
      </c>
      <c r="B207" s="236"/>
      <c r="C207" s="236"/>
      <c r="D207" s="236"/>
      <c r="E207" s="236"/>
      <c r="F207" s="236"/>
      <c r="G207" s="236"/>
      <c r="H207" s="236"/>
      <c r="I207" s="236"/>
      <c r="J207" s="201"/>
    </row>
    <row r="208" spans="1:10" x14ac:dyDescent="0.25">
      <c r="A208" s="227" t="s">
        <v>641</v>
      </c>
      <c r="B208" s="227"/>
      <c r="C208" s="227"/>
      <c r="D208" s="227"/>
      <c r="E208" s="227"/>
      <c r="F208" s="227"/>
      <c r="G208" s="227"/>
      <c r="H208" s="227"/>
      <c r="I208" s="227"/>
      <c r="J208" s="159"/>
    </row>
    <row r="209" spans="1:10" x14ac:dyDescent="0.25">
      <c r="A209" s="149" t="s">
        <v>642</v>
      </c>
      <c r="B209" s="149"/>
      <c r="C209" s="149"/>
      <c r="D209" s="149"/>
      <c r="E209" s="149"/>
      <c r="F209" s="202" t="s">
        <v>643</v>
      </c>
      <c r="G209" s="202" t="s">
        <v>644</v>
      </c>
      <c r="H209" s="143" t="s">
        <v>645</v>
      </c>
      <c r="I209" s="143" t="s">
        <v>646</v>
      </c>
      <c r="J209" s="159"/>
    </row>
    <row r="210" spans="1:10" ht="24" x14ac:dyDescent="0.25">
      <c r="A210" s="136"/>
      <c r="B210" s="136"/>
      <c r="C210" s="136"/>
      <c r="D210" s="136"/>
      <c r="E210" s="136"/>
      <c r="F210" s="203" t="s">
        <v>629</v>
      </c>
      <c r="G210" s="203" t="s">
        <v>629</v>
      </c>
      <c r="H210" s="204" t="s">
        <v>593</v>
      </c>
      <c r="I210" s="204" t="s">
        <v>593</v>
      </c>
      <c r="J210" s="159"/>
    </row>
    <row r="211" spans="1:10" x14ac:dyDescent="0.25">
      <c r="A211" s="136"/>
      <c r="B211" s="136"/>
      <c r="C211" s="136"/>
      <c r="D211" s="136"/>
      <c r="E211" s="136"/>
      <c r="F211" s="205" t="s">
        <v>595</v>
      </c>
      <c r="G211" s="205" t="s">
        <v>595</v>
      </c>
      <c r="H211" s="205" t="s">
        <v>595</v>
      </c>
      <c r="I211" s="205" t="s">
        <v>595</v>
      </c>
      <c r="J211" s="159"/>
    </row>
    <row r="212" spans="1:10" x14ac:dyDescent="0.25">
      <c r="A212" s="154" t="s">
        <v>647</v>
      </c>
      <c r="B212" s="154"/>
      <c r="C212" s="154"/>
      <c r="D212" s="154"/>
      <c r="E212" s="154"/>
      <c r="F212" s="198"/>
      <c r="G212" s="136"/>
      <c r="H212" s="136"/>
      <c r="I212" s="198"/>
      <c r="J212" s="159"/>
    </row>
    <row r="213" spans="1:10" x14ac:dyDescent="0.25">
      <c r="A213" s="146" t="s">
        <v>611</v>
      </c>
      <c r="B213" s="146"/>
      <c r="C213" s="146"/>
      <c r="D213" s="146"/>
      <c r="E213" s="146"/>
      <c r="F213" s="196">
        <v>8167</v>
      </c>
      <c r="G213" s="196">
        <v>17257</v>
      </c>
      <c r="H213" s="196">
        <v>5270</v>
      </c>
      <c r="I213" s="196">
        <v>4906</v>
      </c>
      <c r="J213" s="170"/>
    </row>
    <row r="214" spans="1:10" ht="13.8" thickBot="1" x14ac:dyDescent="0.3">
      <c r="A214" s="146" t="s">
        <v>648</v>
      </c>
      <c r="B214" s="146"/>
      <c r="C214" s="146"/>
      <c r="D214" s="146"/>
      <c r="E214" s="146"/>
      <c r="F214" s="206">
        <v>286</v>
      </c>
      <c r="G214" s="206">
        <v>54</v>
      </c>
      <c r="H214" s="206">
        <v>305</v>
      </c>
      <c r="I214" s="206">
        <v>1334</v>
      </c>
      <c r="J214" s="170"/>
    </row>
    <row r="215" spans="1:10" ht="13.8" thickBot="1" x14ac:dyDescent="0.3">
      <c r="A215" s="154" t="s">
        <v>649</v>
      </c>
      <c r="B215" s="146"/>
      <c r="C215" s="146"/>
      <c r="D215" s="146"/>
      <c r="E215" s="146"/>
      <c r="F215" s="197">
        <f>SUM(F213:F214)</f>
        <v>8453</v>
      </c>
      <c r="G215" s="197">
        <f t="shared" ref="G215:H215" si="0">SUM(G213:G214)</f>
        <v>17311</v>
      </c>
      <c r="H215" s="197">
        <f t="shared" si="0"/>
        <v>5575</v>
      </c>
      <c r="I215" s="197">
        <f>SUM(I213:I214)</f>
        <v>6240</v>
      </c>
      <c r="J215" s="170"/>
    </row>
    <row r="216" spans="1:10" ht="13.8" thickTop="1" x14ac:dyDescent="0.25">
      <c r="A216" s="146"/>
      <c r="B216" s="146"/>
      <c r="C216" s="146"/>
      <c r="D216" s="146"/>
      <c r="E216" s="146"/>
      <c r="F216" s="207"/>
      <c r="G216" s="207"/>
      <c r="H216" s="207"/>
      <c r="I216" s="207"/>
      <c r="J216" s="170"/>
    </row>
    <row r="217" spans="1:10" x14ac:dyDescent="0.25">
      <c r="A217" s="154" t="s">
        <v>650</v>
      </c>
      <c r="B217" s="154"/>
      <c r="C217" s="154"/>
      <c r="D217" s="154"/>
      <c r="E217" s="154"/>
      <c r="F217" s="208"/>
      <c r="G217" s="208"/>
      <c r="H217" s="208"/>
      <c r="I217" s="208"/>
      <c r="J217" s="170"/>
    </row>
    <row r="218" spans="1:10" x14ac:dyDescent="0.25">
      <c r="A218" s="146" t="s">
        <v>611</v>
      </c>
      <c r="B218" s="146"/>
      <c r="C218" s="146"/>
      <c r="D218" s="146"/>
      <c r="E218" s="146"/>
      <c r="F218" s="222" t="s">
        <v>651</v>
      </c>
      <c r="G218" s="222" t="s">
        <v>651</v>
      </c>
      <c r="H218" s="222" t="s">
        <v>651</v>
      </c>
      <c r="I218" s="222" t="s">
        <v>651</v>
      </c>
      <c r="J218" s="170"/>
    </row>
    <row r="219" spans="1:10" ht="13.8" thickBot="1" x14ac:dyDescent="0.3">
      <c r="A219" s="146" t="s">
        <v>648</v>
      </c>
      <c r="B219" s="146"/>
      <c r="C219" s="146"/>
      <c r="D219" s="146"/>
      <c r="E219" s="146"/>
      <c r="F219" s="206">
        <v>10296</v>
      </c>
      <c r="G219" s="225" t="s">
        <v>651</v>
      </c>
      <c r="H219" s="206">
        <v>61</v>
      </c>
      <c r="I219" s="225" t="s">
        <v>651</v>
      </c>
      <c r="J219" s="170"/>
    </row>
    <row r="220" spans="1:10" ht="13.8" thickBot="1" x14ac:dyDescent="0.3">
      <c r="A220" s="154" t="s">
        <v>652</v>
      </c>
      <c r="B220" s="146"/>
      <c r="C220" s="146"/>
      <c r="D220" s="146"/>
      <c r="E220" s="146"/>
      <c r="F220" s="197">
        <f>SUM(F218:F219)</f>
        <v>10296</v>
      </c>
      <c r="G220" s="224" t="s">
        <v>651</v>
      </c>
      <c r="H220" s="197">
        <f t="shared" ref="H220" si="1">SUM(H218:H219)</f>
        <v>61</v>
      </c>
      <c r="I220" s="224" t="s">
        <v>651</v>
      </c>
      <c r="J220" s="170"/>
    </row>
    <row r="221" spans="1:10" ht="13.8" thickTop="1" x14ac:dyDescent="0.25">
      <c r="A221" s="146"/>
      <c r="B221" s="146"/>
      <c r="C221" s="146"/>
      <c r="D221" s="146"/>
      <c r="E221" s="146"/>
      <c r="F221" s="198"/>
      <c r="G221" s="136"/>
      <c r="H221" s="136"/>
      <c r="I221" s="198"/>
      <c r="J221" s="159"/>
    </row>
    <row r="222" spans="1:10" x14ac:dyDescent="0.25">
      <c r="A222" s="146" t="s">
        <v>653</v>
      </c>
      <c r="B222" s="146"/>
      <c r="C222" s="146"/>
      <c r="D222" s="146"/>
      <c r="E222" s="146"/>
      <c r="F222" s="202" t="s">
        <v>643</v>
      </c>
      <c r="G222" s="202" t="s">
        <v>644</v>
      </c>
      <c r="H222" s="143" t="s">
        <v>645</v>
      </c>
      <c r="I222" s="143" t="s">
        <v>646</v>
      </c>
      <c r="J222" s="159"/>
    </row>
    <row r="223" spans="1:10" ht="24" x14ac:dyDescent="0.25">
      <c r="A223" s="146"/>
      <c r="B223" s="146"/>
      <c r="C223" s="146"/>
      <c r="D223" s="146"/>
      <c r="E223" s="146"/>
      <c r="F223" s="203" t="s">
        <v>581</v>
      </c>
      <c r="G223" s="203" t="s">
        <v>581</v>
      </c>
      <c r="H223" s="204" t="s">
        <v>594</v>
      </c>
      <c r="I223" s="204" t="s">
        <v>594</v>
      </c>
      <c r="J223" s="159"/>
    </row>
    <row r="224" spans="1:10" x14ac:dyDescent="0.25">
      <c r="A224" s="146"/>
      <c r="B224" s="146"/>
      <c r="C224" s="146"/>
      <c r="D224" s="146"/>
      <c r="E224" s="146"/>
      <c r="F224" s="205" t="s">
        <v>595</v>
      </c>
      <c r="G224" s="205" t="s">
        <v>595</v>
      </c>
      <c r="H224" s="205" t="s">
        <v>595</v>
      </c>
      <c r="I224" s="205" t="s">
        <v>595</v>
      </c>
      <c r="J224" s="159"/>
    </row>
    <row r="225" spans="1:10" x14ac:dyDescent="0.25">
      <c r="A225" s="154" t="s">
        <v>647</v>
      </c>
      <c r="B225" s="154"/>
      <c r="C225" s="154"/>
      <c r="D225" s="154"/>
      <c r="E225" s="154"/>
      <c r="F225" s="198"/>
      <c r="G225" s="136"/>
      <c r="H225" s="136"/>
      <c r="I225" s="198"/>
      <c r="J225" s="159"/>
    </row>
    <row r="226" spans="1:10" x14ac:dyDescent="0.25">
      <c r="A226" s="146" t="s">
        <v>611</v>
      </c>
      <c r="B226" s="146"/>
      <c r="C226" s="146"/>
      <c r="D226" s="146"/>
      <c r="E226" s="146"/>
      <c r="F226" s="157">
        <v>44655</v>
      </c>
      <c r="G226" s="157">
        <v>17180</v>
      </c>
      <c r="H226" s="157">
        <v>2971</v>
      </c>
      <c r="I226" s="196">
        <v>3797</v>
      </c>
      <c r="J226" s="170"/>
    </row>
    <row r="227" spans="1:10" ht="13.8" thickBot="1" x14ac:dyDescent="0.3">
      <c r="A227" s="146" t="s">
        <v>648</v>
      </c>
      <c r="B227" s="146"/>
      <c r="C227" s="146"/>
      <c r="D227" s="146"/>
      <c r="E227" s="146"/>
      <c r="F227" s="158">
        <v>1965</v>
      </c>
      <c r="G227" s="158">
        <v>102</v>
      </c>
      <c r="H227" s="158">
        <v>934</v>
      </c>
      <c r="I227" s="206">
        <v>1015</v>
      </c>
      <c r="J227" s="170"/>
    </row>
    <row r="228" spans="1:10" ht="13.8" thickBot="1" x14ac:dyDescent="0.3">
      <c r="A228" s="154" t="s">
        <v>649</v>
      </c>
      <c r="B228" s="146"/>
      <c r="C228" s="146"/>
      <c r="D228" s="146"/>
      <c r="E228" s="146"/>
      <c r="F228" s="197">
        <f t="shared" ref="F228:H228" si="2">SUM(F226:F227)</f>
        <v>46620</v>
      </c>
      <c r="G228" s="197">
        <f t="shared" si="2"/>
        <v>17282</v>
      </c>
      <c r="H228" s="197">
        <f t="shared" si="2"/>
        <v>3905</v>
      </c>
      <c r="I228" s="197">
        <f>SUM(I226:I227)</f>
        <v>4812</v>
      </c>
      <c r="J228" s="170"/>
    </row>
    <row r="229" spans="1:10" ht="13.8" thickTop="1" x14ac:dyDescent="0.25">
      <c r="A229" s="146"/>
      <c r="B229" s="154"/>
      <c r="C229" s="154"/>
      <c r="D229" s="154"/>
      <c r="E229" s="154"/>
      <c r="F229" s="207"/>
      <c r="G229" s="207"/>
      <c r="H229" s="207"/>
      <c r="I229" s="207"/>
      <c r="J229" s="170"/>
    </row>
    <row r="230" spans="1:10" x14ac:dyDescent="0.25">
      <c r="A230" s="154" t="s">
        <v>650</v>
      </c>
      <c r="B230" s="146"/>
      <c r="C230" s="146"/>
      <c r="D230" s="146"/>
      <c r="E230" s="146"/>
      <c r="F230" s="208"/>
      <c r="G230" s="208"/>
      <c r="H230" s="208"/>
      <c r="I230" s="208"/>
      <c r="J230" s="170"/>
    </row>
    <row r="231" spans="1:10" x14ac:dyDescent="0.25">
      <c r="A231" s="146" t="s">
        <v>611</v>
      </c>
      <c r="B231" s="146"/>
      <c r="C231" s="146"/>
      <c r="D231" s="146"/>
      <c r="E231" s="146"/>
      <c r="F231" s="222" t="s">
        <v>651</v>
      </c>
      <c r="G231" s="222" t="s">
        <v>651</v>
      </c>
      <c r="H231" s="222" t="s">
        <v>651</v>
      </c>
      <c r="I231" s="222" t="s">
        <v>651</v>
      </c>
      <c r="J231" s="170"/>
    </row>
    <row r="232" spans="1:10" ht="13.8" thickBot="1" x14ac:dyDescent="0.3">
      <c r="A232" s="146" t="s">
        <v>648</v>
      </c>
      <c r="B232" s="136"/>
      <c r="C232" s="136"/>
      <c r="D232" s="136"/>
      <c r="E232" s="136"/>
      <c r="F232" s="206">
        <v>9716</v>
      </c>
      <c r="G232" s="222" t="s">
        <v>651</v>
      </c>
      <c r="H232" s="196">
        <v>56</v>
      </c>
      <c r="I232" s="222" t="s">
        <v>651</v>
      </c>
      <c r="J232" s="170"/>
    </row>
    <row r="233" spans="1:10" ht="13.8" thickBot="1" x14ac:dyDescent="0.3">
      <c r="A233" s="154" t="s">
        <v>652</v>
      </c>
      <c r="B233" s="136"/>
      <c r="C233" s="136"/>
      <c r="D233" s="136"/>
      <c r="E233" s="136"/>
      <c r="F233" s="197">
        <f>SUM(F231:F232)</f>
        <v>9716</v>
      </c>
      <c r="G233" s="223" t="s">
        <v>651</v>
      </c>
      <c r="H233" s="221">
        <f t="shared" ref="H233" si="3">SUM(H231:H232)</f>
        <v>56</v>
      </c>
      <c r="I233" s="223" t="s">
        <v>651</v>
      </c>
      <c r="J233" s="170"/>
    </row>
    <row r="234" spans="1:10" ht="13.8" thickTop="1" x14ac:dyDescent="0.25">
      <c r="A234" s="154"/>
      <c r="B234" s="136"/>
      <c r="C234" s="136"/>
      <c r="D234" s="136"/>
      <c r="E234" s="136"/>
      <c r="F234" s="136"/>
      <c r="G234" s="136"/>
      <c r="H234" s="136"/>
      <c r="I234" s="136"/>
      <c r="J234" s="159"/>
    </row>
    <row r="235" spans="1:10" x14ac:dyDescent="0.25">
      <c r="A235" s="154"/>
      <c r="B235" s="136"/>
      <c r="C235" s="136"/>
      <c r="D235" s="136"/>
      <c r="E235" s="136"/>
      <c r="F235" s="136"/>
      <c r="G235" s="136"/>
      <c r="H235" s="136"/>
      <c r="I235" s="136"/>
      <c r="J235" s="159"/>
    </row>
    <row r="236" spans="1:10" x14ac:dyDescent="0.25">
      <c r="A236" s="235" t="s">
        <v>654</v>
      </c>
      <c r="B236" s="235"/>
      <c r="C236" s="235"/>
      <c r="D236" s="235"/>
      <c r="E236" s="235"/>
      <c r="F236" s="235"/>
      <c r="G236" s="235"/>
      <c r="H236" s="235"/>
      <c r="I236" s="235"/>
      <c r="J236" s="159"/>
    </row>
    <row r="237" spans="1:10" ht="44.4" customHeight="1" x14ac:dyDescent="0.25">
      <c r="A237" s="227" t="s">
        <v>656</v>
      </c>
      <c r="B237" s="227"/>
      <c r="C237" s="227"/>
      <c r="D237" s="227"/>
      <c r="E237" s="227"/>
      <c r="F237" s="227"/>
      <c r="G237" s="227"/>
      <c r="H237" s="227"/>
      <c r="I237" s="227"/>
      <c r="J237" s="159"/>
    </row>
    <row r="238" spans="1:10" ht="37.799999999999997" customHeight="1" x14ac:dyDescent="0.25">
      <c r="A238" s="227" t="s">
        <v>657</v>
      </c>
      <c r="B238" s="227"/>
      <c r="C238" s="227"/>
      <c r="D238" s="227"/>
      <c r="E238" s="227"/>
      <c r="F238" s="227"/>
      <c r="G238" s="227"/>
      <c r="H238" s="227"/>
      <c r="I238" s="227"/>
      <c r="J238" s="159"/>
    </row>
    <row r="239" spans="1:10" ht="25.5" customHeight="1" x14ac:dyDescent="0.25">
      <c r="A239" s="229" t="s">
        <v>655</v>
      </c>
      <c r="B239" s="229"/>
      <c r="C239" s="229"/>
      <c r="D239" s="229"/>
      <c r="E239" s="229"/>
      <c r="F239" s="229"/>
      <c r="G239" s="229"/>
      <c r="H239" s="229"/>
      <c r="I239" s="229"/>
      <c r="J239" s="159"/>
    </row>
    <row r="240" spans="1:10" ht="12.75" customHeight="1" x14ac:dyDescent="0.25">
      <c r="A240" s="228"/>
      <c r="B240" s="228"/>
      <c r="C240" s="228"/>
      <c r="D240" s="228"/>
      <c r="E240" s="228"/>
      <c r="F240" s="228"/>
      <c r="G240" s="228"/>
      <c r="H240" s="228"/>
      <c r="I240" s="228"/>
      <c r="J240" s="218"/>
    </row>
    <row r="241" spans="1:10" ht="12.75" customHeight="1" x14ac:dyDescent="0.25">
      <c r="A241" s="228"/>
      <c r="B241" s="228"/>
      <c r="C241" s="228"/>
      <c r="D241" s="228"/>
      <c r="E241" s="228"/>
      <c r="F241" s="228"/>
      <c r="G241" s="228"/>
      <c r="H241" s="228"/>
      <c r="I241" s="228"/>
      <c r="J241" s="218"/>
    </row>
    <row r="242" spans="1:10" ht="12.75" customHeight="1" x14ac:dyDescent="0.25">
      <c r="A242" s="228"/>
      <c r="B242" s="228"/>
      <c r="C242" s="228"/>
      <c r="D242" s="228"/>
      <c r="E242" s="228"/>
      <c r="F242" s="228"/>
      <c r="G242" s="228"/>
      <c r="H242" s="228"/>
      <c r="I242" s="228"/>
      <c r="J242" s="219"/>
    </row>
    <row r="243" spans="1:10" ht="12.75" customHeight="1" x14ac:dyDescent="0.25">
      <c r="A243" s="138"/>
      <c r="B243" s="138"/>
      <c r="C243" s="138"/>
      <c r="D243" s="138"/>
      <c r="E243" s="138"/>
      <c r="F243" s="138"/>
      <c r="G243" s="138"/>
      <c r="H243" s="138"/>
      <c r="I243" s="138"/>
      <c r="J243" s="219"/>
    </row>
    <row r="244" spans="1:10" x14ac:dyDescent="0.25">
      <c r="A244" s="219"/>
      <c r="B244" s="219"/>
      <c r="C244" s="219"/>
      <c r="D244" s="219"/>
      <c r="E244" s="219"/>
      <c r="F244" s="219"/>
      <c r="G244" s="219"/>
      <c r="H244" s="219"/>
      <c r="I244" s="219"/>
      <c r="J244" s="219"/>
    </row>
    <row r="245" spans="1:10" x14ac:dyDescent="0.25">
      <c r="A245" s="219"/>
      <c r="B245" s="219"/>
      <c r="C245" s="219"/>
      <c r="D245" s="219"/>
      <c r="E245" s="219"/>
      <c r="F245" s="219"/>
      <c r="G245" s="219"/>
      <c r="H245" s="219"/>
      <c r="I245" s="219"/>
      <c r="J245" s="219"/>
    </row>
    <row r="246" spans="1:10" x14ac:dyDescent="0.25">
      <c r="A246" s="219"/>
      <c r="B246" s="219"/>
      <c r="C246" s="219"/>
      <c r="D246" s="219"/>
      <c r="E246" s="219"/>
      <c r="F246" s="219"/>
      <c r="G246" s="219"/>
      <c r="H246" s="219"/>
      <c r="I246" s="219"/>
      <c r="J246" s="219"/>
    </row>
    <row r="247" spans="1:10" x14ac:dyDescent="0.25">
      <c r="A247" s="138"/>
      <c r="B247" s="138"/>
      <c r="C247" s="138"/>
      <c r="D247" s="138"/>
      <c r="E247" s="138"/>
      <c r="F247" s="138"/>
      <c r="G247" s="138"/>
      <c r="H247" s="138"/>
      <c r="I247" s="138"/>
      <c r="J247" s="138"/>
    </row>
  </sheetData>
  <mergeCells count="109">
    <mergeCell ref="A40:I40"/>
    <mergeCell ref="A43:I43"/>
    <mergeCell ref="F47:G47"/>
    <mergeCell ref="I47:J47"/>
    <mergeCell ref="A50:D50"/>
    <mergeCell ref="A11:I11"/>
    <mergeCell ref="A12:I12"/>
    <mergeCell ref="A13:I13"/>
    <mergeCell ref="A14:I14"/>
    <mergeCell ref="A15:I15"/>
    <mergeCell ref="A18:I18"/>
    <mergeCell ref="A19:I19"/>
    <mergeCell ref="A20:I20"/>
    <mergeCell ref="A23:I23"/>
    <mergeCell ref="A24:I24"/>
    <mergeCell ref="A29:I29"/>
    <mergeCell ref="A30:I30"/>
    <mergeCell ref="A31:I31"/>
    <mergeCell ref="A34:I34"/>
    <mergeCell ref="A37:I37"/>
    <mergeCell ref="A56:D56"/>
    <mergeCell ref="B57:D57"/>
    <mergeCell ref="A58:D58"/>
    <mergeCell ref="A59:D59"/>
    <mergeCell ref="A51:D51"/>
    <mergeCell ref="A52:D52"/>
    <mergeCell ref="A53:D53"/>
    <mergeCell ref="A54:D54"/>
    <mergeCell ref="A55:D55"/>
    <mergeCell ref="A67:D67"/>
    <mergeCell ref="B68:D68"/>
    <mergeCell ref="A69:D69"/>
    <mergeCell ref="B70:D70"/>
    <mergeCell ref="A71:D71"/>
    <mergeCell ref="B60:D60"/>
    <mergeCell ref="B61:D61"/>
    <mergeCell ref="B62:D62"/>
    <mergeCell ref="B63:D63"/>
    <mergeCell ref="B64:D64"/>
    <mergeCell ref="A86:D86"/>
    <mergeCell ref="A88:D88"/>
    <mergeCell ref="B89:D89"/>
    <mergeCell ref="B90:D90"/>
    <mergeCell ref="B77:D77"/>
    <mergeCell ref="B78:D78"/>
    <mergeCell ref="A85:D85"/>
    <mergeCell ref="A72:D72"/>
    <mergeCell ref="B73:D73"/>
    <mergeCell ref="B74:D74"/>
    <mergeCell ref="B75:D75"/>
    <mergeCell ref="A76:D76"/>
    <mergeCell ref="A98:J98"/>
    <mergeCell ref="A99:J99"/>
    <mergeCell ref="A100:J100"/>
    <mergeCell ref="A101:J101"/>
    <mergeCell ref="A102:J102"/>
    <mergeCell ref="B91:D91"/>
    <mergeCell ref="B93:D93"/>
    <mergeCell ref="B94:D94"/>
    <mergeCell ref="B95:D95"/>
    <mergeCell ref="B96:D96"/>
    <mergeCell ref="A112:D112"/>
    <mergeCell ref="A115:I115"/>
    <mergeCell ref="A117:I117"/>
    <mergeCell ref="A118:I118"/>
    <mergeCell ref="A119:I119"/>
    <mergeCell ref="A103:J103"/>
    <mergeCell ref="A105:J105"/>
    <mergeCell ref="A107:I107"/>
    <mergeCell ref="A109:A110"/>
    <mergeCell ref="A111:D111"/>
    <mergeCell ref="A104:J104"/>
    <mergeCell ref="A174:I174"/>
    <mergeCell ref="A176:I176"/>
    <mergeCell ref="A178:I178"/>
    <mergeCell ref="A127:I127"/>
    <mergeCell ref="A155:I155"/>
    <mergeCell ref="A157:I157"/>
    <mergeCell ref="A159:I159"/>
    <mergeCell ref="A161:I161"/>
    <mergeCell ref="A120:I120"/>
    <mergeCell ref="A121:I121"/>
    <mergeCell ref="A122:I122"/>
    <mergeCell ref="A123:I123"/>
    <mergeCell ref="A124:I124"/>
    <mergeCell ref="A237:I237"/>
    <mergeCell ref="A238:I238"/>
    <mergeCell ref="A242:I242"/>
    <mergeCell ref="A239:I239"/>
    <mergeCell ref="B65:D65"/>
    <mergeCell ref="B66:D66"/>
    <mergeCell ref="C79:D79"/>
    <mergeCell ref="B80:D80"/>
    <mergeCell ref="C81:D81"/>
    <mergeCell ref="B82:D82"/>
    <mergeCell ref="C83:D83"/>
    <mergeCell ref="C84:D84"/>
    <mergeCell ref="A87:D87"/>
    <mergeCell ref="A208:I208"/>
    <mergeCell ref="A236:I236"/>
    <mergeCell ref="A240:I240"/>
    <mergeCell ref="A241:I241"/>
    <mergeCell ref="A180:I180"/>
    <mergeCell ref="A182:I182"/>
    <mergeCell ref="A184:I184"/>
    <mergeCell ref="A193:I193"/>
    <mergeCell ref="A207:I207"/>
    <mergeCell ref="A171:I171"/>
    <mergeCell ref="A173:I17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FCA013944B7EE40A95B1C8C541A93BE" ma:contentTypeVersion="20" ma:contentTypeDescription="Stvaranje novog dokumenta." ma:contentTypeScope="" ma:versionID="a4c4752a92ed86040c9ddcaf2ceb346d">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15b1a4d5e965168f94fa7a6b215e021f"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microsoft.com/office/infopath/2007/PartnerControls"/>
    <ds:schemaRef ds:uri="ff7022f0-7135-4745-88ac-b0711da4c21f"/>
    <ds:schemaRef ds:uri="aa2aacec-9352-4d97-80ca-94620611eeb8"/>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4AEB0C5A-02B8-4617-988B-F507396EC0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Manager/>
  <Company>HANFA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Mijo Jozić</dc:creator>
  <cp:keywords/>
  <dc:description/>
  <cp:lastModifiedBy>Klara Kolarić Hazler</cp:lastModifiedBy>
  <cp:revision/>
  <dcterms:created xsi:type="dcterms:W3CDTF">2008-10-17T11:51:54Z</dcterms:created>
  <dcterms:modified xsi:type="dcterms:W3CDTF">2026-04-29T08:01:30Z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