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kddx.sharepoint.com/sites/Sektorfinancija/Shared Documents/Nadzorni odbor KDD/2025/NO_16042026_revidirani_godišnji_2025/2_Konsolidacija/GFI-POD/"/>
    </mc:Choice>
  </mc:AlternateContent>
  <xr:revisionPtr revIDLastSave="631" documentId="8_{A0DC0AC4-B510-439A-91AA-5E45C8CBDCE3}" xr6:coauthVersionLast="47" xr6:coauthVersionMax="47" xr10:uidLastSave="{5DABFA41-80CB-424F-9E0E-2E1702D38465}"/>
  <bookViews>
    <workbookView xWindow="-120" yWindow="-120" windowWidth="29040" windowHeight="15720"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 name="_xlnm.Print_Titles" localSheetId="1">Bilanca!$1:$7</definedName>
    <definedName name="_xlnm.Print_Titles" localSheetId="2">RDG!$1:$6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4" i="24" l="1"/>
  <c r="B104" i="24"/>
  <c r="F103" i="24"/>
  <c r="F102" i="24"/>
  <c r="F101" i="24"/>
  <c r="F100" i="24"/>
  <c r="F104" i="24" s="1"/>
  <c r="D98" i="24"/>
  <c r="B98" i="24"/>
  <c r="F98" i="24" s="1"/>
  <c r="F97" i="24"/>
  <c r="F96" i="24"/>
  <c r="F95" i="24"/>
  <c r="F94" i="24"/>
  <c r="D92" i="24"/>
  <c r="B92" i="24"/>
  <c r="F92" i="24" s="1"/>
  <c r="F91" i="24"/>
  <c r="F90" i="24"/>
  <c r="D83" i="24"/>
  <c r="B83" i="24"/>
  <c r="F83" i="24" s="1"/>
  <c r="F82" i="24"/>
  <c r="F81" i="24"/>
  <c r="F80" i="24"/>
  <c r="D78" i="24"/>
  <c r="B78" i="24"/>
  <c r="F77" i="24"/>
  <c r="F76" i="24"/>
  <c r="F75" i="24"/>
  <c r="F74" i="24"/>
  <c r="F73" i="24"/>
  <c r="F72" i="24"/>
  <c r="F78" i="24" s="1"/>
  <c r="F70" i="24"/>
  <c r="D70" i="24"/>
  <c r="B70" i="24"/>
  <c r="F69" i="24"/>
  <c r="F68" i="24"/>
  <c r="F67" i="24"/>
  <c r="D65" i="24"/>
  <c r="B65" i="24"/>
  <c r="F65" i="24" s="1"/>
  <c r="F64" i="24"/>
  <c r="F63" i="24"/>
  <c r="F62" i="24"/>
  <c r="F60" i="24"/>
  <c r="D60" i="24"/>
  <c r="B60" i="24"/>
  <c r="F59" i="24"/>
  <c r="F58" i="24"/>
  <c r="E56" i="24"/>
  <c r="D56" i="24"/>
  <c r="C56" i="24"/>
  <c r="B56" i="24"/>
  <c r="F55" i="24"/>
  <c r="F54" i="24"/>
  <c r="F53" i="24"/>
  <c r="F52" i="24"/>
  <c r="F51" i="24"/>
  <c r="F50" i="24"/>
  <c r="F49" i="24"/>
  <c r="F48" i="24"/>
  <c r="F47" i="24"/>
  <c r="F56" i="24" s="1"/>
  <c r="D45" i="24"/>
  <c r="B45" i="24"/>
  <c r="F44" i="24"/>
  <c r="F43" i="24"/>
  <c r="D41" i="24"/>
  <c r="B41" i="24"/>
  <c r="F39" i="24"/>
  <c r="F38" i="24"/>
  <c r="F37" i="24"/>
  <c r="F36" i="24"/>
  <c r="F35" i="24"/>
  <c r="D33" i="24"/>
  <c r="B33" i="24"/>
  <c r="F33" i="24" s="1"/>
  <c r="F32" i="24"/>
  <c r="F31" i="24"/>
  <c r="F30" i="24"/>
  <c r="D28" i="24"/>
  <c r="B28" i="24"/>
  <c r="F27" i="24"/>
  <c r="F26" i="24"/>
  <c r="F25" i="24"/>
  <c r="F24" i="24"/>
  <c r="D22" i="24"/>
  <c r="B22" i="24"/>
  <c r="F22" i="24" s="1"/>
  <c r="F21" i="24"/>
  <c r="F20" i="24"/>
  <c r="F19" i="24"/>
  <c r="D17" i="24"/>
  <c r="F17" i="24" s="1"/>
  <c r="B17" i="24"/>
  <c r="F16" i="24"/>
  <c r="F15" i="24"/>
  <c r="F14" i="24"/>
  <c r="I97" i="19"/>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F41" i="24" l="1"/>
  <c r="F28" i="24"/>
  <c r="X10" i="22"/>
  <c r="X30" i="22" s="1"/>
  <c r="H108" i="19"/>
  <c r="X32" i="22"/>
  <c r="X33" i="22" s="1"/>
  <c r="X34" i="22"/>
  <c r="X39" i="22"/>
  <c r="X61" i="22"/>
  <c r="X62" i="22" s="1"/>
  <c r="X59" i="22"/>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<sst xmlns="http://schemas.openxmlformats.org/spreadsheetml/2006/main" count="668" uniqueCount="566">
  <si>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</si>
  <si>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</si>
  <si>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</si>
  <si>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</si>
  <si>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</si>
  <si>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</si>
  <si>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</si>
  <si>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</si>
  <si>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</si>
  <si>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</si>
  <si>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</si>
  <si>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</si>
  <si>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</si>
  <si>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</si>
  <si>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</si>
  <si>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</si>
  <si>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</si>
  <si>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</si>
  <si>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</si>
  <si>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</si>
  <si>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</si>
  <si>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</si>
  <si>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</si>
  <si>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</si>
  <si>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</si>
  <si>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</si>
  <si>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</si>
  <si>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</si>
  <si>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</si>
  <si>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</si>
  <si>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</si>
  <si>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</si>
  <si>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</si>
  <si>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</si>
  <si>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</si>
  <si>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</si>
  <si>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</si>
  <si>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</si>
  <si>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</si>
  <si>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</si>
  <si>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</si>
  <si>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</si>
  <si>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</si>
  <si>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</si>
  <si>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</si>
  <si>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</si>
  <si>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</si>
  <si>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</si>
  <si>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</si>
  <si>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</si>
  <si>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</si>
  <si>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</si>
  <si>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</si>
  <si>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</si>
  <si>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</si>
  <si>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</si>
  <si>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</si>
  <si>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</si>
  <si>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</si>
  <si>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</si>
  <si>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</si>
  <si>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</si>
  <si>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</si>
  <si>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</si>
  <si>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</si>
  <si>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</si>
  <si>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</si>
  <si>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</si>
  <si>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</si>
  <si>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</si>
  <si>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</si>
  <si>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</si>
  <si>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</si>
  <si>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</si>
  <si>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</si>
  <si>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</si>
  <si>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</si>
  <si>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</si>
  <si>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</si>
  <si>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</si>
  <si>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</si>
  <si>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</si>
  <si>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</si>
  <si>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</si>
  <si>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</si>
  <si>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</si>
  <si>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</si>
  <si>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</si>
  <si>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</si>
  <si>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</si>
  <si>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</si>
  <si>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</si>
  <si>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</si>
  <si>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</si>
  <si>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</si>
  <si>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</si>
  <si>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</si>
  <si>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</si>
  <si>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</si>
  <si>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</si>
  <si>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</si>
  <si>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</si>
  <si>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</si>
  <si>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</si>
  <si>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</si>
  <si>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</si>
  <si>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</si>
  <si>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</si>
  <si>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</si>
  <si>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</si>
  <si>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</si>
  <si>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</si>
  <si>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</si>
  <si>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</si>
  <si>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</si>
  <si>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</si>
  <si>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</si>
  <si>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</si>
  <si>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</si>
  <si>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</si>
  <si>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</si>
  <si>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</si>
  <si>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</si>
  <si>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</si>
  <si>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</si>
  <si>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</si>
  <si>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</si>
  <si>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</si>
  <si>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</si>
  <si>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</si>
  <si>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</si>
  <si>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</si>
  <si>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</si>
  <si>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</si>
  <si>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</si>
  <si>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</si>
  <si>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</si>
  <si>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</si>
  <si>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</si>
  <si>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</si>
  <si>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</si>
  <si>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</si>
  <si>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</si>
  <si>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</si>
  <si>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</si>
  <si>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</si>
  <si>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</si>
  <si>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</si>
  <si>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</si>
  <si>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</si>
  <si>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</si>
  <si>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</si>
  <si>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</si>
  <si>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</si>
  <si>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</si>
  <si>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</si>
  <si>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</si>
  <si>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</si>
  <si>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</si>
  <si>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</si>
  <si>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</si>
  <si>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</si>
  <si>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</si>
  <si>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</si>
  <si>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</si>
  <si>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</si>
  <si>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</si>
  <si>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</si>
  <si>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</si>
  <si>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</si>
  <si>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</si>
  <si>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</si>
  <si>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</si>
  <si>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</si>
  <si>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</si>
  <si>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</si>
  <si>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</si>
  <si>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</si>
  <si>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</si>
  <si>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</si>
  <si>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</si>
  <si>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</si>
  <si>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</si>
  <si>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</si>
  <si>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</si>
  <si>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</si>
  <si>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</si>
  <si>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</si>
  <si>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</si>
  <si>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</si>
  <si>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</si>
  <si>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</si>
  <si>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</si>
  <si>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</si>
  <si>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</si>
  <si>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</si>
  <si>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</si>
  <si>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</si>
  <si>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</si>
  <si>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</si>
  <si>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</si>
  <si>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</si>
  <si>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</si>
  <si>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</si>
  <si>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</si>
  <si>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</si>
  <si>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</si>
  <si>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</si>
  <si>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</si>
  <si>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</si>
  <si>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</si>
  <si>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</si>
  <si>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</si>
  <si>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</si>
  <si>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</si>
  <si>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</si>
  <si>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</si>
  <si>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</si>
  <si>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</si>
  <si>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</si>
  <si>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</si>
  <si>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</si>
  <si>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</si>
  <si>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</si>
  <si>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</si>
  <si>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</si>
  <si>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</si>
  <si>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</si>
  <si>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</si>
  <si>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</si>
  <si>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</si>
  <si>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</si>
  <si>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</si>
  <si>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</si>
  <si>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</si>
  <si>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</si>
  <si>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</si>
  <si>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</si>
  <si>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</si>
  <si>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</si>
  <si>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</si>
  <si>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</si>
  <si>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</si>
  <si>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</si>
  <si>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</si>
  <si>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</si>
  <si>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</si>
  <si>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</si>
  <si>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</si>
  <si>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</si>
  <si>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</si>
  <si>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</si>
  <si>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</si>
  <si>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</si>
  <si>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</si>
  <si>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</si>
  <si>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</si>
  <si>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</si>
  <si>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</si>
  <si>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</si>
  <si>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</si>
  <si>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</si>
  <si>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</si>
  <si>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</si>
  <si>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</si>
  <si>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</si>
  <si>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</si>
  <si>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</si>
  <si>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</si>
  <si>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</si>
  <si>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</si>
  <si>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</si>
  <si>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</si>
  <si>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</si>
  <si>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</si>
  <si>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</si>
  <si>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</si>
  <si>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</si>
  <si>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</si>
  <si>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</si>
  <si>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</si>
  <si>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</si>
  <si>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</si>
  <si>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</si>
  <si>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</si>
  <si>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</si>
  <si>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</si>
  <si>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</si>
  <si>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</si>
  <si>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</si>
  <si>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</si>
  <si>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</si>
  <si>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</si>
  <si>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</si>
  <si>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</si>
  <si>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</si>
  <si>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</si>
  <si>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</si>
  <si>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</si>
  <si>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</si>
  <si>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</si>
  <si>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</si>
  <si>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</si>
  <si>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</si>
  <si>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</si>
  <si>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</si>
  <si>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</si>
  <si>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</si>
  <si>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</si>
  <si>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</si>
  <si>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</si>
  <si>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</si>
  <si>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</si>
  <si>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</si>
  <si>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</si>
  <si>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</si>
  <si>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</si>
  <si>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</si>
  <si>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</si>
  <si>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</si>
  <si>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</si>
  <si>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</si>
  <si>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</si>
  <si>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</si>
  <si>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</si>
  <si>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</si>
  <si>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</si>
  <si>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</si>
  <si>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</si>
  <si>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</si>
  <si>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</si>
  <si>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</si>
  <si>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</si>
  <si>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</si>
  <si>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</si>
  <si>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</si>
  <si>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</si>
  <si>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</si>
  <si>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</si>
  <si>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</si>
  <si>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</si>
  <si>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</si>
  <si>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</si>
  <si>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</si>
  <si>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</si>
  <si>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</si>
  <si>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</si>
  <si>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</si>
  <si>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</si>
  <si>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</si>
  <si>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</si>
  <si>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</si>
  <si>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</si>
  <si>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</si>
  <si>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</si>
  <si>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</si>
  <si>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</si>
  <si>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</si>
  <si>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</si>
  <si>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</si>
  <si>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</si>
  <si>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</si>
  <si>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</si>
  <si>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</si>
  <si>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</si>
  <si>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</si>
  <si>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</si>
  <si>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</si>
  <si>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</si>
  <si>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</si>
  <si>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</si>
  <si>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</si>
  <si>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</si>
  <si>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</si>
  <si>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</si>
  <si>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</si>
  <si>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</si>
  <si>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</si>
  <si>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</si>
  <si>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</si>
  <si>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</si>
  <si>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</si>
  <si>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</si>
  <si>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</si>
  <si>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</si>
  <si>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</si>
  <si>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</si>
  <si>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</si>
  <si>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</si>
  <si>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</si>
  <si>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</si>
  <si>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</si>
  <si>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</si>
  <si>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</si>
  <si>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</si>
  <si>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</si>
  <si>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</si>
  <si>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</si>
  <si>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</si>
  <si>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</si>
  <si>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</si>
  <si>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</si>
  <si>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</si>
  <si>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</si>
  <si>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</si>
  <si>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</si>
  <si>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</si>
  <si>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</si>
  <si>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</si>
  <si>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</si>
  <si>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</si>
  <si>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</si>
  <si>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</si>
  <si>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</si>
  <si>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</si>
  <si>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</si>
  <si>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</si>
  <si>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</si>
  <si>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</si>
  <si>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</si>
  <si>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</si>
  <si>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</si>
  <si>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</si>
  <si>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</si>
  <si>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</si>
  <si>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</si>
  <si>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</si>
  <si>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</si>
  <si>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</si>
  <si>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</si>
  <si>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</si>
  <si>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</si>
  <si>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</si>
  <si>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</si>
  <si>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</si>
  <si>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</si>
  <si>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</si>
  <si>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</si>
  <si>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</si>
  <si>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</si>
  <si>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</si>
  <si>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</si>
  <si>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</si>
  <si>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</si>
  <si>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</si>
  <si>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03282635</t>
  </si>
  <si>
    <t>080040936</t>
  </si>
  <si>
    <t>45050126417</t>
  </si>
  <si>
    <t>501</t>
  </si>
  <si>
    <t>HR</t>
  </si>
  <si>
    <t>74780000HOSHMRAWOI15</t>
  </si>
  <si>
    <t>KONČAR d.d.</t>
  </si>
  <si>
    <t>ZAGREB</t>
  </si>
  <si>
    <t>FALLEROVO ŠETALIŠTE 22</t>
  </si>
  <si>
    <t>koncar.finance@koncar.hr</t>
  </si>
  <si>
    <t>www.koncar.hr</t>
  </si>
  <si>
    <t>KONČAR - Institut za elektrotehniku d.o.o. za istraživanje, razvoj i usluge</t>
  </si>
  <si>
    <t>Zagreb</t>
  </si>
  <si>
    <t>KONČAR - Elektronika i informatika d.o.o. za proizvodnju i usluge</t>
  </si>
  <si>
    <t>KONČAR - Motori i električni sustavi d.o.o. za proizvodnju</t>
  </si>
  <si>
    <t>KONČAR - Generatori i motori d.o.o. za proizvodnju</t>
  </si>
  <si>
    <t>KONČAR - Obnovljivi izvori d.o.o. za proizvodnju</t>
  </si>
  <si>
    <t>KONČAR - Mjerni transformatori d.d. za proizvodnju</t>
  </si>
  <si>
    <t>KONČAR - Distributivni i specijalni transformatori d.d. za proizvodnju</t>
  </si>
  <si>
    <t>KONČAR - Aparati i postrojenja d.o.o. za proizvodnju</t>
  </si>
  <si>
    <t>KONČAR - Električna vozila d.d. za proizvodnju</t>
  </si>
  <si>
    <t>KONČAR - Metalne konstrukcije d.o.o. za proizvodnju</t>
  </si>
  <si>
    <t>KONČAR - Digital d.o.o. za digitalne usluge</t>
  </si>
  <si>
    <t>KONČAR - Transformatorski kotlovi d.o.o. za proizvodnju</t>
  </si>
  <si>
    <t>HELB d.o.o. za proizvodnju, montažu i servisiranje elektrouređaja</t>
  </si>
  <si>
    <t>Božjakovina</t>
  </si>
  <si>
    <t>TELENERG-INŽENJERING d.o.o. za projektiranje i proizvodnju</t>
  </si>
  <si>
    <t>INK PROJEKT d.o.o. za građevnarstvo i usluge</t>
  </si>
  <si>
    <t>KONČAR - Hydro Turbine d.o.o. za proizvodnju i usluge</t>
  </si>
  <si>
    <t>Dalekovod d.d. za inženjering, proizvodnju i izgradnju</t>
  </si>
  <si>
    <t>Marina Markušić</t>
  </si>
  <si>
    <t>01 3667 175</t>
  </si>
  <si>
    <t>marina.markusic@oncar.hr</t>
  </si>
  <si>
    <t>KPMG Croatia d.o.o.</t>
  </si>
  <si>
    <t>Igor Gošek</t>
  </si>
  <si>
    <t>stanje na dan 31.12.2025</t>
  </si>
  <si>
    <t>Obveznik: KONČAR d.d.</t>
  </si>
  <si>
    <t>u razdoblju 01.01.2025 do 31.12.2025</t>
  </si>
  <si>
    <t>u razdoblju 01.01.2025. do 31.12.2025.</t>
  </si>
  <si>
    <t>Udio u gubitku od zajedničkih pothvata (AOP 052)</t>
  </si>
  <si>
    <t>Udio u dobiti od zajedničkih pothvata (AOP 050)</t>
  </si>
  <si>
    <t>Udio od dobiti od društava povezanih sudjelujućim interesom (AOP 049)</t>
  </si>
  <si>
    <t>Udjeli u dobiti/gubitku od društava povezanih sudjelujućim interesom i udio u dobiti/gubitku zajedničkih pothvata uGFI-POD obrascu iskazuju se unutar zasebnih kategorija dok su u MSFI obrascu iskazani unutar jedne kategorije</t>
  </si>
  <si>
    <t>Udio u dobiti od ulaganja koja se obračunavaju metodom udjela (bilješka 16)</t>
  </si>
  <si>
    <t>Ostali troškovi poslovanja (bilješka 8)</t>
  </si>
  <si>
    <t>Rezerviranja (AOP 028)</t>
  </si>
  <si>
    <t>Ostali poslovni rashodi (AOP 029)</t>
  </si>
  <si>
    <t>U MSFI izvještaju troškovi osoblja uključuju i naknade zaposlenicima koje su u GFI-POD obrascu prezentirane unutar ostalih troškova.
Troškovi rezerviranja i ostali poslovni rashodi koji su u GFI-POD obrascu iskazani kao zasebna kategorija u MSFI izvještaju su iskazani unutar ostalih troškova poslovanja</t>
  </si>
  <si>
    <t>Ostali troškovi (AOP 018)</t>
  </si>
  <si>
    <t>Troškovi osoblja (bilješka 6)</t>
  </si>
  <si>
    <t>U MSFI izvještaju troškovi osoblja uključuju i naknade zaposlenicima koje su u GF-IPOD obrascu prezentirane unutar ostalih troškova</t>
  </si>
  <si>
    <t>Troškovi osoblja (AOP 013)</t>
  </si>
  <si>
    <t>Objašnjenje</t>
  </si>
  <si>
    <t>Razlika</t>
  </si>
  <si>
    <t>MSFI</t>
  </si>
  <si>
    <t xml:space="preserve">GFI POD </t>
  </si>
  <si>
    <t>(u 000´EUR)</t>
  </si>
  <si>
    <t>Ukupno</t>
  </si>
  <si>
    <t>Kratkoročne obveze</t>
  </si>
  <si>
    <t>Odgođeno plaćanje troškova i prihod budućeg razdoblja (AOP 125)</t>
  </si>
  <si>
    <t>Stavke ugovorna obveza iz ugovora s kupcima, ugovorna obveza – predujmovi primljeni od kupca sukladno MSFI 15 iskazane su unutar ugovorne obveze dok su iste u GFI-POD obrascu iskazane unutar kategorija primljeni predujmovi/odgođeno plaćanje troškova i prihodi budućeg razdoblja. Dodatno, kratkoročna rezerviranja iskazana su kao zasebna stavka u MSFI izvještaju dok su u GFI-POD obrascu iskazana unutar stavke odgođeno plaćanje troškova i prihodi budućeg razdoblja. U MSFI izvještaju sumarno su iskazane pozicije unutar kategorije obveze prema dobavljačima i ostale obveze koje su u GFI-POD obrascu klasificirane sukladno predviđenim kategorijama.</t>
  </si>
  <si>
    <t>Kratkoročne obveze (AOP 110)</t>
  </si>
  <si>
    <t>Ostale dugoročne obveze (bilješka 30)</t>
  </si>
  <si>
    <t>Ostale financijske obveze</t>
  </si>
  <si>
    <t>Posudbe (bilješka 29)</t>
  </si>
  <si>
    <t>Ostale dugoročne obveze (AOP 108)</t>
  </si>
  <si>
    <t>Dugoročne obveze po vrijednosnim papirima (AOP107)</t>
  </si>
  <si>
    <t>Grupa je unutar posudbi iskazala obveze po dugoročnim najmovima te obveze prema bankama i povezanim društvima, dok je u GFI POD obrascu iste kategoriziralo unutar stavki obveze za zajmove depozite i slično, obveze prema bankama i drugim financijskim institucijama te ostalim dugoročnih obvezama. Obveze po dugoročnim najmovima u gfi obrascu iskazane su unutar ostalih financijskih obveza)</t>
  </si>
  <si>
    <t>Dugoroče obveze prema bankama i drugim financijskim institucijama (AOP 104)</t>
  </si>
  <si>
    <t xml:space="preserve">Dugoročne obveze   </t>
  </si>
  <si>
    <t>Dugoročne obveze (AOP 098)</t>
  </si>
  <si>
    <t>Rezerviranja i dugoročne obveze u GFI-POD obrascu su izdvojena u posebne klase dok su u MSFI izvještaju iskazane unutar dugoročnih obveza</t>
  </si>
  <si>
    <t>Rezerviranja (AOP 091)</t>
  </si>
  <si>
    <t xml:space="preserve">Zadržana dobit   </t>
  </si>
  <si>
    <t>Dobit ili gubitak poslovne godine (AOP 087)</t>
  </si>
  <si>
    <t>U GFI-POD obrascu zasebno su iskazane kategorije zadržane dobiti i dobiti poslovne godine dok su u MSFI izvještaju iskazane unutar kategorije zadržane dobiti</t>
  </si>
  <si>
    <t>Zadržana dobit ili preneseni gubitak (AOP  084)</t>
  </si>
  <si>
    <t xml:space="preserve">Kratkotrajna financijska imovina  (bilješka 23) </t>
  </si>
  <si>
    <t>Dani zajmovi u iznosu od 11.301 tisuća eura i dani depoziti u iznosu 438 tisuća eura su u GFI-POD obrascu uključeni u kategoriju kratkotrajna financijska imovina dok su u MSFI izvještaju iskazani unutar kategorije zajmovi i potraživanja.</t>
  </si>
  <si>
    <t>Kratkotrajna financijska imovina (AOP 053)</t>
  </si>
  <si>
    <t>Dugotrajna imovina namijenjena prodaji (bilješka 25)</t>
  </si>
  <si>
    <t>Potraživanja za više plaćeni porez na dobit</t>
  </si>
  <si>
    <t>Ugovorna imovina (bilješka 22)</t>
  </si>
  <si>
    <t>Financijska imovina po amortiziranom trošku (bilješka 21)</t>
  </si>
  <si>
    <t>Ostala imovina (bilješka 20)</t>
  </si>
  <si>
    <t>Zalihe (bilješka 19)</t>
  </si>
  <si>
    <t>Plaćeni troškovi budućeg razdoblja i obračunato prihodi (AOP 064)</t>
  </si>
  <si>
    <t>Potraživanja AOP (046)</t>
  </si>
  <si>
    <t xml:space="preserve">Potraživanja priznata metodom mjerenja napretka sukladno MSFI 15 iskazana je kao ugovorna imovina dok je ista stavka u GFI-POD obrascu iskazana kao potraživanja od kupaca. 
Iznosi uključeni u kategorije potraživanja i plaćeni troškovi budućeg razdoblja i obračunati prihodi u GFI-POD obrascu u MSFI izvještaju su iskazani unutar kategorija financijska imovina po amortiziranom trošku, potraživanja za više plaćeni porez na dobit te ugovorna imovina. 
Dani zajmovi u iznosu od 11.301 tisuća eura i dani depoziti u iznosu 438 tisuća eura su u GFI-POD obrascu uključeni u kategoriju kratkotrajna financijska imovina dok su u MSFI izvještaju iskazani unutar kategorije zajmovi i potraživanja.
</t>
  </si>
  <si>
    <t>Zalihe AOP (038)</t>
  </si>
  <si>
    <t>-</t>
  </si>
  <si>
    <t>Sukladno MSFI-ju 5 dugotrajna materijalna imovina iskazuje se u bilanci kao zasebna, samostalna stavka, dok se u sklopu GFI-POD obrasca iskazuje unutar zaliha.</t>
  </si>
  <si>
    <t>Dugotrajna imovina namijenjena prodaji (AOP 044)</t>
  </si>
  <si>
    <t>Financijska imovina po amortiziranom trošku (bilješka 18)</t>
  </si>
  <si>
    <t>Ostala ulaganja (bilješka 17)</t>
  </si>
  <si>
    <t>Ulaganja obračunata po metodi udjela (bilješka 16)</t>
  </si>
  <si>
    <t>Potraživanja (AOP 031)</t>
  </si>
  <si>
    <t>Dugotrajna financijska imovina u MSFI izvještaju je iskazana unutar kategorija ulaganja obračunata po metodi udjela i ostala ulaganja, dok je razlika iznosa od 6.297 tisuća eura koja se odnosi na dane depozite, zajmove i slično unutar GFI-POD obrasca iskazana kao dugotrajna financijska imovina, a u MSFI izvještaju unutar kategorije financijska imovina po amortiziranom trošku. Potraživanja iskazana u GFI-POD obrascu u MSFI izvještaju su uključena u kategoriju financijska imovina po amortiziranom trošku.</t>
  </si>
  <si>
    <t>Dugotrajna financijska imovina (AOP 020)</t>
  </si>
  <si>
    <t>Imovina u pripremi i predujmovi (bilješka 14)</t>
  </si>
  <si>
    <t>Materijalna imovina u pripremi (AOP 017)</t>
  </si>
  <si>
    <t>Predujmovi i materijalna imovina u pripremi su u MSFI izvještaju iskazani kao jedna kategorija dok su u GFI-POD obrascu iskazani kao zasebne kategorije</t>
  </si>
  <si>
    <t>Predujmovi za materijalnu imovinu (AOP 116)</t>
  </si>
  <si>
    <t>Imovina s pravom upotrebe</t>
  </si>
  <si>
    <t>Ulaganja u nekretnine (bilješka 15)</t>
  </si>
  <si>
    <t>Nekretnine, postrojenja i oprema (bilješka 14)</t>
  </si>
  <si>
    <t>Stavke ulaganja u nekretnine i imovina s pravom upotrebe u MSFI izvještaju iskazane su kao zasebne stavke sukladno zahtjevima MRS 40 i MSFI-ja 16</t>
  </si>
  <si>
    <t>Materijalna imovina (AOP 010)</t>
  </si>
  <si>
    <t>Imovina u pripremi i predujmovi (bilješka 13)</t>
  </si>
  <si>
    <t>Nematerijalna imovina u pripremi (AOP 008)</t>
  </si>
  <si>
    <t>Predujmovi i nematerijalna imovina u pripremi  su u MSFI izvještaju iskazani kao jedna kategorija dok su u GFI-POD obrascu iskazani kao zasebne kategorije</t>
  </si>
  <si>
    <t>Predujmovi za nabavu nematerijalne imovine (AOP 007)</t>
  </si>
  <si>
    <t>Goodwill (bilješka 12)</t>
  </si>
  <si>
    <t>Nematerijalna imovina (bilješka 13)</t>
  </si>
  <si>
    <t>Goodwill je u MSFI izvještaju iskazan kao zasebna kategorija dok je u GFI-POD obrascu uključen u nematerijalnu imovinu</t>
  </si>
  <si>
    <t>Nematerijalna imovina (AOP 003)</t>
  </si>
  <si>
    <t>Izvještajno razdoblje: 01.01.2025.-31.12.2025.</t>
  </si>
  <si>
    <t>OIB: 45050126417</t>
  </si>
  <si>
    <t xml:space="preserve">Naziv izdavatelja: KONČAR d.d. </t>
  </si>
  <si>
    <t>BILJEŠKE UZ FINANCIJSKE IZVJEŠTAJE - GFI</t>
  </si>
  <si>
    <t>Razlika GFI-POD obrasca i prezentiranih financijskih izvještaja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</si>
</sst>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000"/>
    <numFmt numFmtId="165" formatCode="00"/>
    <numFmt numFmtId="166" formatCode="_(* #,##0_);_(* \(#,##0\);_(* &quot;-&quot;_);_(@_)"/>
    <numFmt numFmtId="167" formatCode="_-* #,##0_-;\-* #,##0_-;_-* &quot;-&quot;??_-;_-@_-"/>
  </numFmts>
  <fonts count="4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0"/>
      <name val="Arial"/>
      <family val="2"/>
      <charset val="238"/>
    </font>
    <font>
      <b/>
      <i/>
      <sz val="9"/>
      <color rgb="FF000000"/>
      <name val="Arial"/>
      <family val="2"/>
      <charset val="238"/>
    </font>
    <font>
      <sz val="10"/>
      <name val="Arial CE"/>
    </font>
    <font>
      <sz val="9"/>
      <color rgb="FF000000"/>
      <name val="Arial"/>
      <family val="2"/>
      <charset val="238"/>
    </font>
    <font>
      <b/>
      <sz val="9"/>
      <color rgb="FF000000"/>
      <name val="Arial"/>
      <family val="2"/>
      <charset val="238"/>
    </font>
    <font>
      <sz val="8.5"/>
      <color theme="1"/>
      <name val="Arial"/>
      <family val="2"/>
    </font>
    <font>
      <b/>
      <sz val="10"/>
      <color rgb="FF000000"/>
      <name val="Arial"/>
      <family val="2"/>
      <charset val="238"/>
    </font>
    <font>
      <i/>
      <sz val="9"/>
      <color rgb="FF000000"/>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rgb="FF000000"/>
      </patternFill>
    </fill>
    <fill>
      <patternFill patternType="solid">
        <fgColor theme="0"/>
        <bgColor rgb="FF000000"/>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43" fontId="40" fillId="0" borderId="0" applyFont="0" applyFill="0" applyBorder="0" applyAlignment="0" applyProtection="0"/>
    <xf numFmtId="0" fontId="42" fillId="0" borderId="0"/>
  </cellStyleXfs>
  <cellXfs count="305">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0" fontId="31"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28" fillId="10" borderId="10" xfId="0" applyFont="1" applyFill="1" applyBorder="1" applyAlignment="1" applyProtection="1">
      <alignment vertical="top"/>
      <protection locked="0"/>
    </xf>
    <xf numFmtId="0" fontId="28" fillId="10" borderId="0" xfId="0" applyFont="1" applyFill="1" applyAlignment="1" applyProtection="1">
      <alignment vertical="top"/>
      <protection locked="0"/>
    </xf>
    <xf numFmtId="0" fontId="28" fillId="10" borderId="11" xfId="0" applyFont="1" applyFill="1" applyBorder="1" applyProtection="1">
      <protection locked="0"/>
    </xf>
    <xf numFmtId="0" fontId="4" fillId="11" borderId="3" xfId="4" applyFont="1" applyFill="1" applyBorder="1" applyAlignment="1" applyProtection="1">
      <alignment horizontal="left" vertical="center"/>
      <protection locked="0"/>
    </xf>
    <xf numFmtId="0" fontId="4" fillId="11" borderId="2" xfId="4" applyFont="1" applyFill="1" applyBorder="1" applyAlignment="1" applyProtection="1">
      <alignment horizontal="left" vertical="center"/>
      <protection locked="0"/>
    </xf>
    <xf numFmtId="0" fontId="4" fillId="11" borderId="4" xfId="4" applyFont="1" applyFill="1" applyBorder="1" applyAlignment="1" applyProtection="1">
      <alignment horizontal="left" vertical="center"/>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4" fillId="11" borderId="13" xfId="4" applyFont="1" applyFill="1" applyBorder="1" applyAlignment="1" applyProtection="1">
      <alignment horizontal="center" vertical="center"/>
      <protection locked="0"/>
    </xf>
    <xf numFmtId="0" fontId="4" fillId="10" borderId="10" xfId="4" applyFont="1" applyFill="1" applyBorder="1" applyAlignment="1" applyProtection="1">
      <alignment horizontal="right" vertical="center"/>
      <protection locked="0"/>
    </xf>
    <xf numFmtId="0" fontId="4" fillId="10" borderId="0" xfId="4" applyFont="1" applyFill="1" applyAlignment="1" applyProtection="1">
      <alignment horizontal="right" vertical="center"/>
      <protection locked="0"/>
    </xf>
    <xf numFmtId="0" fontId="4" fillId="10" borderId="11" xfId="4" applyFont="1" applyFill="1" applyBorder="1" applyAlignment="1" applyProtection="1">
      <alignment horizontal="center" vertical="center"/>
      <protection locked="0"/>
    </xf>
    <xf numFmtId="0" fontId="28" fillId="10" borderId="10" xfId="4" applyFont="1" applyFill="1" applyBorder="1" applyAlignment="1" applyProtection="1">
      <alignment vertical="top"/>
      <protection locked="0"/>
    </xf>
    <xf numFmtId="0" fontId="28" fillId="10" borderId="0" xfId="4" applyFont="1" applyFill="1" applyAlignment="1" applyProtection="1">
      <alignment vertical="top"/>
      <protection locked="0"/>
    </xf>
    <xf numFmtId="0" fontId="28" fillId="10" borderId="0" xfId="4" applyFont="1" applyFill="1" applyProtection="1">
      <protection locked="0"/>
    </xf>
    <xf numFmtId="0" fontId="28" fillId="10" borderId="11" xfId="4" applyFont="1" applyFill="1" applyBorder="1" applyProtection="1">
      <protection locked="0"/>
    </xf>
    <xf numFmtId="0" fontId="41" fillId="15" borderId="1" xfId="0" applyFont="1" applyFill="1" applyBorder="1" applyAlignment="1">
      <alignment horizontal="left"/>
    </xf>
    <xf numFmtId="166" fontId="21" fillId="15" borderId="1" xfId="6" applyNumberFormat="1" applyFont="1" applyFill="1" applyBorder="1" applyAlignment="1" applyProtection="1">
      <alignment wrapText="1"/>
      <protection locked="0"/>
    </xf>
    <xf numFmtId="3" fontId="43" fillId="16" borderId="0" xfId="5" applyNumberFormat="1" applyFont="1" applyFill="1" applyBorder="1" applyAlignment="1">
      <alignment vertical="top"/>
    </xf>
    <xf numFmtId="166" fontId="5" fillId="16" borderId="0" xfId="6" applyNumberFormat="1" applyFont="1" applyFill="1" applyAlignment="1" applyProtection="1">
      <alignment vertical="top" wrapText="1"/>
      <protection locked="0"/>
    </xf>
    <xf numFmtId="0" fontId="43" fillId="16" borderId="0" xfId="0" applyFont="1" applyFill="1" applyAlignment="1">
      <alignment vertical="top"/>
    </xf>
    <xf numFmtId="3" fontId="43" fillId="16" borderId="0" xfId="5" applyNumberFormat="1" applyFont="1" applyFill="1" applyBorder="1"/>
    <xf numFmtId="166" fontId="5" fillId="16" borderId="0" xfId="6" applyNumberFormat="1" applyFont="1" applyFill="1" applyAlignment="1" applyProtection="1">
      <alignment wrapText="1"/>
      <protection locked="0"/>
    </xf>
    <xf numFmtId="0" fontId="43" fillId="16" borderId="0" xfId="0" applyFont="1" applyFill="1" applyAlignment="1">
      <alignment wrapText="1"/>
    </xf>
    <xf numFmtId="166" fontId="5" fillId="16" borderId="0" xfId="6" applyNumberFormat="1" applyFont="1" applyFill="1" applyAlignment="1" applyProtection="1">
      <alignment horizontal="center" wrapText="1"/>
      <protection locked="0"/>
    </xf>
    <xf numFmtId="43" fontId="43" fillId="16" borderId="0" xfId="5" applyFont="1" applyFill="1" applyBorder="1"/>
    <xf numFmtId="0" fontId="43" fillId="16" borderId="0" xfId="0" applyFont="1" applyFill="1" applyAlignment="1">
      <alignment horizontal="left"/>
    </xf>
    <xf numFmtId="0" fontId="43" fillId="16" borderId="0" xfId="0" applyFont="1" applyFill="1"/>
    <xf numFmtId="0" fontId="41" fillId="16" borderId="1" xfId="0" applyFont="1" applyFill="1" applyBorder="1" applyAlignment="1">
      <alignment horizontal="left"/>
    </xf>
    <xf numFmtId="166" fontId="21" fillId="16" borderId="1" xfId="6" applyNumberFormat="1" applyFont="1" applyFill="1" applyBorder="1" applyAlignment="1" applyProtection="1">
      <alignment wrapText="1"/>
      <protection locked="0"/>
    </xf>
    <xf numFmtId="0" fontId="41" fillId="16" borderId="0" xfId="0" applyFont="1" applyFill="1" applyAlignment="1">
      <alignment horizontal="left"/>
    </xf>
    <xf numFmtId="166" fontId="21" fillId="16" borderId="0" xfId="6" applyNumberFormat="1" applyFont="1" applyFill="1" applyAlignment="1" applyProtection="1">
      <alignment wrapText="1"/>
      <protection locked="0"/>
    </xf>
    <xf numFmtId="166" fontId="5" fillId="16" borderId="0" xfId="6" applyNumberFormat="1" applyFont="1" applyFill="1" applyAlignment="1" applyProtection="1">
      <alignment vertical="center" wrapText="1"/>
      <protection locked="0"/>
    </xf>
    <xf numFmtId="0" fontId="43" fillId="16" borderId="0" xfId="0" applyFont="1" applyFill="1" applyAlignment="1">
      <alignment vertical="center"/>
    </xf>
    <xf numFmtId="0" fontId="44" fillId="16" borderId="0" xfId="0" applyFont="1" applyFill="1" applyAlignment="1">
      <alignment horizontal="center"/>
    </xf>
    <xf numFmtId="43" fontId="44" fillId="16" borderId="0" xfId="5" applyFont="1" applyFill="1" applyBorder="1" applyAlignment="1">
      <alignment horizontal="center"/>
    </xf>
    <xf numFmtId="0" fontId="41" fillId="16" borderId="0" xfId="0" applyFont="1" applyFill="1"/>
    <xf numFmtId="0" fontId="44" fillId="16" borderId="2" xfId="0" applyFont="1" applyFill="1" applyBorder="1" applyAlignment="1">
      <alignment horizontal="center"/>
    </xf>
    <xf numFmtId="43" fontId="44" fillId="16" borderId="2" xfId="5" applyFont="1" applyFill="1" applyBorder="1" applyAlignment="1">
      <alignment horizontal="center"/>
    </xf>
    <xf numFmtId="0" fontId="41" fillId="16" borderId="2" xfId="0" applyFont="1" applyFill="1" applyBorder="1"/>
    <xf numFmtId="0" fontId="0" fillId="10" borderId="0" xfId="0" applyFill="1"/>
    <xf numFmtId="0" fontId="5" fillId="16" borderId="0" xfId="0" applyFont="1" applyFill="1"/>
    <xf numFmtId="166" fontId="5" fillId="16" borderId="2" xfId="6" applyNumberFormat="1" applyFont="1" applyFill="1" applyBorder="1" applyAlignment="1" applyProtection="1">
      <alignment vertical="top" wrapText="1"/>
      <protection locked="0"/>
    </xf>
    <xf numFmtId="166" fontId="21" fillId="16" borderId="2" xfId="6" applyNumberFormat="1" applyFont="1" applyFill="1" applyBorder="1" applyAlignment="1" applyProtection="1">
      <alignment vertical="top" wrapText="1"/>
      <protection locked="0"/>
    </xf>
    <xf numFmtId="3" fontId="43" fillId="16" borderId="2" xfId="0" applyNumberFormat="1" applyFont="1" applyFill="1" applyBorder="1" applyAlignment="1">
      <alignment vertical="top"/>
    </xf>
    <xf numFmtId="0" fontId="43" fillId="16" borderId="2" xfId="0" applyFont="1" applyFill="1" applyBorder="1" applyAlignment="1">
      <alignment horizontal="left" vertical="top"/>
    </xf>
    <xf numFmtId="0" fontId="43" fillId="16" borderId="0" xfId="0" applyFont="1" applyFill="1" applyAlignment="1">
      <alignment horizontal="left" wrapText="1"/>
    </xf>
    <xf numFmtId="3" fontId="43" fillId="16" borderId="0" xfId="0" applyNumberFormat="1" applyFont="1" applyFill="1" applyAlignment="1">
      <alignment vertical="top"/>
    </xf>
    <xf numFmtId="0" fontId="43" fillId="16" borderId="0" xfId="0" applyFont="1" applyFill="1" applyAlignment="1">
      <alignment vertical="center" wrapText="1"/>
    </xf>
    <xf numFmtId="166" fontId="5" fillId="10" borderId="0" xfId="6" applyNumberFormat="1" applyFont="1" applyFill="1" applyAlignment="1" applyProtection="1">
      <alignment wrapText="1"/>
      <protection locked="0"/>
    </xf>
    <xf numFmtId="166" fontId="5" fillId="16" borderId="2" xfId="6" applyNumberFormat="1" applyFont="1" applyFill="1" applyBorder="1" applyAlignment="1" applyProtection="1">
      <alignment wrapText="1"/>
      <protection locked="0"/>
    </xf>
    <xf numFmtId="167" fontId="43" fillId="16" borderId="0" xfId="5" applyNumberFormat="1" applyFont="1" applyFill="1" applyBorder="1"/>
    <xf numFmtId="166" fontId="5" fillId="16" borderId="2" xfId="6" applyNumberFormat="1" applyFont="1" applyFill="1" applyBorder="1" applyAlignment="1" applyProtection="1">
      <alignment vertical="center" wrapText="1"/>
      <protection locked="0"/>
    </xf>
    <xf numFmtId="43" fontId="43" fillId="16" borderId="2" xfId="5" applyFont="1" applyFill="1" applyBorder="1" applyAlignment="1">
      <alignment vertical="center"/>
    </xf>
    <xf numFmtId="0" fontId="43" fillId="16" borderId="0" xfId="4" applyFont="1" applyFill="1" applyAlignment="1">
      <alignment vertical="center"/>
    </xf>
    <xf numFmtId="3" fontId="43" fillId="16" borderId="0" xfId="4" applyNumberFormat="1" applyFont="1" applyFill="1" applyAlignment="1">
      <alignment horizontal="right" vertical="top"/>
    </xf>
    <xf numFmtId="0" fontId="43" fillId="16" borderId="0" xfId="4" applyFont="1" applyFill="1" applyAlignment="1">
      <alignment vertical="top"/>
    </xf>
    <xf numFmtId="3" fontId="43" fillId="16" borderId="0" xfId="4" applyNumberFormat="1" applyFont="1" applyFill="1" applyAlignment="1">
      <alignment horizontal="right" vertical="center"/>
    </xf>
    <xf numFmtId="0" fontId="45" fillId="10" borderId="0" xfId="0" applyFont="1" applyFill="1"/>
    <xf numFmtId="3" fontId="5" fillId="16" borderId="2" xfId="6" applyNumberFormat="1" applyFont="1" applyFill="1" applyBorder="1" applyAlignment="1" applyProtection="1">
      <alignment horizontal="right" vertical="center" wrapText="1"/>
      <protection locked="0"/>
    </xf>
    <xf numFmtId="43" fontId="43" fillId="16" borderId="2" xfId="5" applyFont="1" applyFill="1" applyBorder="1"/>
    <xf numFmtId="3" fontId="43" fillId="16" borderId="2" xfId="4" applyNumberFormat="1" applyFont="1" applyFill="1" applyBorder="1" applyAlignment="1">
      <alignment horizontal="right" vertical="center"/>
    </xf>
    <xf numFmtId="41" fontId="43" fillId="16" borderId="0" xfId="4" applyNumberFormat="1" applyFont="1" applyFill="1" applyAlignment="1">
      <alignment horizontal="right" vertical="center"/>
    </xf>
    <xf numFmtId="167" fontId="43" fillId="16" borderId="2" xfId="5" applyNumberFormat="1" applyFont="1" applyFill="1" applyBorder="1"/>
    <xf numFmtId="0" fontId="43" fillId="16" borderId="2" xfId="0" applyFont="1" applyFill="1" applyBorder="1"/>
    <xf numFmtId="0" fontId="43" fillId="16" borderId="2" xfId="0" applyFont="1" applyFill="1" applyBorder="1" applyAlignment="1">
      <alignment horizontal="left"/>
    </xf>
    <xf numFmtId="0" fontId="46" fillId="16" borderId="0" xfId="0" applyFont="1" applyFill="1" applyAlignment="1">
      <alignment vertical="center"/>
    </xf>
    <xf numFmtId="0" fontId="2" fillId="16" borderId="0" xfId="0" applyFont="1" applyFill="1" applyAlignment="1">
      <alignment vertical="top"/>
    </xf>
    <xf numFmtId="0" fontId="6" fillId="16" borderId="0" xfId="0" applyFont="1" applyFill="1"/>
    <xf numFmtId="0" fontId="2" fillId="16" borderId="0" xfId="0" applyFont="1" applyFill="1"/>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28" fillId="10" borderId="0" xfId="0" applyFont="1" applyFill="1"/>
    <xf numFmtId="0" fontId="28" fillId="10" borderId="0" xfId="0" applyFont="1" applyFill="1" applyProtection="1">
      <protection locked="0"/>
    </xf>
    <xf numFmtId="0" fontId="28" fillId="10" borderId="0" xfId="0" applyFont="1" applyFill="1" applyAlignment="1">
      <alignment vertical="top"/>
    </xf>
    <xf numFmtId="0" fontId="28" fillId="10" borderId="0" xfId="0" applyFont="1" applyFill="1" applyAlignment="1">
      <alignment vertical="top" wrapText="1"/>
    </xf>
    <xf numFmtId="0" fontId="28" fillId="10" borderId="0" xfId="0" applyFont="1" applyFill="1" applyAlignment="1" applyProtection="1">
      <alignment vertical="top"/>
      <protection locked="0"/>
    </xf>
    <xf numFmtId="0" fontId="28" fillId="10" borderId="0" xfId="4" applyFont="1" applyFill="1" applyProtection="1">
      <protection locked="0"/>
    </xf>
    <xf numFmtId="0" fontId="28" fillId="10" borderId="0" xfId="4" applyFont="1" applyFill="1" applyAlignment="1" applyProtection="1">
      <alignment vertical="top"/>
      <protection locked="0"/>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11" xfId="0" applyFont="1" applyFill="1" applyBorder="1" applyAlignment="1">
      <alignment vertical="center"/>
    </xf>
    <xf numFmtId="0" fontId="5" fillId="10" borderId="0" xfId="0" applyFont="1" applyFill="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5" fillId="10" borderId="10" xfId="0" applyFont="1" applyFill="1" applyBorder="1" applyAlignment="1">
      <alignment horizontal="right" vertical="center" wrapText="1"/>
    </xf>
    <xf numFmtId="0" fontId="28" fillId="10" borderId="0" xfId="0" applyFont="1" applyFill="1" applyAlignment="1">
      <alignment vertical="center"/>
    </xf>
    <xf numFmtId="0" fontId="28" fillId="10" borderId="11" xfId="0" applyFont="1" applyFill="1" applyBorder="1" applyAlignment="1">
      <alignment vertical="center"/>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11"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10" xfId="0" applyFont="1" applyFill="1" applyBorder="1" applyAlignment="1">
      <alignment vertical="center"/>
    </xf>
    <xf numFmtId="0" fontId="28" fillId="10" borderId="10" xfId="0" applyFont="1" applyFill="1" applyBorder="1" applyAlignment="1">
      <alignment wrapText="1"/>
    </xf>
    <xf numFmtId="0" fontId="28" fillId="10" borderId="0" xfId="0" applyFont="1" applyFill="1" applyAlignment="1">
      <alignment wrapText="1"/>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5" fillId="10" borderId="1" xfId="0" applyFont="1" applyFill="1" applyBorder="1" applyAlignment="1">
      <alignment horizontal="left" vertical="center" wrapText="1"/>
    </xf>
    <xf numFmtId="0" fontId="5" fillId="10" borderId="0" xfId="0" applyFont="1" applyFill="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0" fillId="6" borderId="14" xfId="0" applyFont="1" applyFill="1" applyBorder="1" applyAlignment="1">
      <alignment horizontal="left" vertical="center"/>
    </xf>
    <xf numFmtId="0" fontId="22"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20" fillId="9" borderId="14" xfId="0" applyFont="1" applyFill="1" applyBorder="1" applyAlignment="1">
      <alignment horizontal="left" vertical="center" wrapText="1"/>
    </xf>
    <xf numFmtId="0" fontId="43" fillId="16" borderId="0" xfId="0" applyFont="1" applyFill="1" applyAlignment="1">
      <alignment horizontal="left" vertical="center" wrapText="1"/>
    </xf>
    <xf numFmtId="0" fontId="43" fillId="16" borderId="2" xfId="0" applyFont="1" applyFill="1" applyBorder="1" applyAlignment="1">
      <alignment horizontal="left" vertical="center" wrapText="1"/>
    </xf>
    <xf numFmtId="0" fontId="43" fillId="16" borderId="0" xfId="0" applyFont="1" applyFill="1" applyAlignment="1">
      <alignment horizontal="left" vertical="top" wrapText="1"/>
    </xf>
    <xf numFmtId="0" fontId="43" fillId="16" borderId="2" xfId="0" applyFont="1" applyFill="1" applyBorder="1" applyAlignment="1">
      <alignment horizontal="left" vertical="top" wrapText="1"/>
    </xf>
    <xf numFmtId="0" fontId="5" fillId="16" borderId="0" xfId="0" applyFont="1" applyFill="1" applyAlignment="1">
      <alignment horizontal="left" vertical="center" wrapText="1"/>
    </xf>
    <xf numFmtId="0" fontId="5" fillId="16" borderId="2" xfId="0" applyFont="1" applyFill="1" applyBorder="1" applyAlignment="1">
      <alignment horizontal="left" vertical="center" wrapText="1"/>
    </xf>
    <xf numFmtId="167" fontId="47" fillId="16" borderId="0" xfId="5" applyNumberFormat="1" applyFont="1" applyFill="1" applyBorder="1"/>
    <xf numFmtId="43" fontId="47" fillId="16" borderId="0" xfId="5" applyFont="1" applyFill="1" applyBorder="1"/>
    <xf numFmtId="43" fontId="43" fillId="16" borderId="2" xfId="5" applyFont="1" applyFill="1" applyBorder="1" applyAlignment="1">
      <alignment horizontal="center" vertical="center"/>
    </xf>
    <xf numFmtId="167" fontId="43" fillId="16" borderId="0" xfId="5" applyNumberFormat="1" applyFont="1" applyFill="1" applyBorder="1" applyAlignment="1">
      <alignment vertical="center"/>
    </xf>
    <xf numFmtId="43" fontId="43" fillId="16" borderId="0" xfId="5" applyFont="1" applyFill="1" applyBorder="1" applyAlignment="1">
      <alignment vertical="center"/>
    </xf>
    <xf numFmtId="3" fontId="5" fillId="16" borderId="0" xfId="6" applyNumberFormat="1" applyFont="1" applyFill="1" applyAlignment="1" applyProtection="1">
      <alignment vertical="center" wrapText="1"/>
      <protection locked="0"/>
    </xf>
  </cellXfs>
  <cellStyles count="7">
    <cellStyle name="Comma" xfId="5" builtinId="3"/>
    <cellStyle name="Hyperlink 2" xfId="2" xr:uid="{00000000-0005-0000-0000-000000000000}"/>
    <cellStyle name="Normal" xfId="0" builtinId="0"/>
    <cellStyle name="Normal 2" xfId="3" xr:uid="{00000000-0005-0000-0000-000002000000}"/>
    <cellStyle name="Normal 3" xfId="4" xr:uid="{EDF53A58-3A16-4356-BE10-DEEA774F81C9}"/>
    <cellStyle name="Normal_Bilanca, RDG" xfId="6" xr:uid="{F71EA986-2FD3-4DD2-BF08-E5B651E74DB2}"/>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3"/>
  <sheetViews>
    <sheetView view="pageBreakPreview" topLeftCell="A51" zoomScaleNormal="100" zoomScaleSheetLayoutView="100" workbookViewId="0">
      <selection activeCell="A71" sqref="A71:B71"/>
    </sheetView>
  </sheetViews>
  <sheetFormatPr defaultRowHeight="12.75" x14ac:dyDescent="0.2"/>
  <cols>
    <col min="9" max="9" width="13.42578125" customWidth="1"/>
  </cols>
  <sheetData>
    <row r="1" spans="1:10" ht="15.75" x14ac:dyDescent="0.2">
      <c r="A1" s="197"/>
      <c r="B1" s="198"/>
      <c r="C1" s="198"/>
      <c r="D1" s="8"/>
      <c r="E1" s="8"/>
      <c r="F1" s="8"/>
      <c r="G1" s="8"/>
      <c r="H1" s="8"/>
      <c r="I1" s="8"/>
      <c r="J1" s="9"/>
    </row>
    <row r="2" spans="1:10" ht="14.45" customHeight="1" x14ac:dyDescent="0.2">
      <c r="A2" s="199" t="s">
        <v>314</v>
      </c>
      <c r="B2" s="200"/>
      <c r="C2" s="200"/>
      <c r="D2" s="200"/>
      <c r="E2" s="200"/>
      <c r="F2" s="200"/>
      <c r="G2" s="200"/>
      <c r="H2" s="200"/>
      <c r="I2" s="200"/>
      <c r="J2" s="201"/>
    </row>
    <row r="3" spans="1:10" ht="15" x14ac:dyDescent="0.2">
      <c r="A3" s="32"/>
      <c r="B3" s="33"/>
      <c r="C3" s="33"/>
      <c r="D3" s="33"/>
      <c r="E3" s="33"/>
      <c r="F3" s="33"/>
      <c r="G3" s="33"/>
      <c r="H3" s="33"/>
      <c r="I3" s="33"/>
      <c r="J3" s="34"/>
    </row>
    <row r="4" spans="1:10" ht="33.6" customHeight="1" x14ac:dyDescent="0.2">
      <c r="A4" s="202" t="s">
        <v>299</v>
      </c>
      <c r="B4" s="203"/>
      <c r="C4" s="203"/>
      <c r="D4" s="203"/>
      <c r="E4" s="204">
        <v>45658</v>
      </c>
      <c r="F4" s="205"/>
      <c r="G4" s="40" t="s">
        <v>0</v>
      </c>
      <c r="H4" s="204">
        <v>46022</v>
      </c>
      <c r="I4" s="205"/>
      <c r="J4" s="10"/>
    </row>
    <row r="5" spans="1:10" s="45" customFormat="1" ht="10.15" customHeight="1" x14ac:dyDescent="0.25">
      <c r="A5" s="206"/>
      <c r="B5" s="207"/>
      <c r="C5" s="207"/>
      <c r="D5" s="207"/>
      <c r="E5" s="207"/>
      <c r="F5" s="207"/>
      <c r="G5" s="207"/>
      <c r="H5" s="207"/>
      <c r="I5" s="207"/>
      <c r="J5" s="208"/>
    </row>
    <row r="6" spans="1:10" ht="20.45" customHeight="1" x14ac:dyDescent="0.2">
      <c r="A6" s="35"/>
      <c r="B6" s="46" t="s">
        <v>319</v>
      </c>
      <c r="C6" s="36"/>
      <c r="D6" s="36"/>
      <c r="E6" s="58">
        <v>2025</v>
      </c>
      <c r="F6" s="47"/>
      <c r="G6" s="40"/>
      <c r="H6" s="47"/>
      <c r="I6" s="47"/>
      <c r="J6" s="19"/>
    </row>
    <row r="7" spans="1:10" s="49" customFormat="1" ht="10.9" customHeight="1" x14ac:dyDescent="0.2">
      <c r="A7" s="35"/>
      <c r="B7" s="36"/>
      <c r="C7" s="36"/>
      <c r="D7" s="36"/>
      <c r="E7" s="48"/>
      <c r="F7" s="48"/>
      <c r="G7" s="40"/>
      <c r="H7" s="48"/>
      <c r="I7" s="48"/>
      <c r="J7" s="19"/>
    </row>
    <row r="8" spans="1:10" ht="37.9" customHeight="1" x14ac:dyDescent="0.2">
      <c r="A8" s="210" t="s">
        <v>320</v>
      </c>
      <c r="B8" s="211"/>
      <c r="C8" s="211"/>
      <c r="D8" s="211"/>
      <c r="E8" s="211"/>
      <c r="F8" s="211"/>
      <c r="G8" s="211"/>
      <c r="H8" s="211"/>
      <c r="I8" s="211"/>
      <c r="J8" s="11"/>
    </row>
    <row r="9" spans="1:10" ht="14.25" x14ac:dyDescent="0.2">
      <c r="A9" s="12"/>
      <c r="B9" s="29"/>
      <c r="C9" s="29"/>
      <c r="D9" s="29"/>
      <c r="E9" s="209"/>
      <c r="F9" s="209"/>
      <c r="G9" s="164"/>
      <c r="H9" s="164"/>
      <c r="I9" s="38"/>
      <c r="J9" s="39"/>
    </row>
    <row r="10" spans="1:10" ht="25.9" customHeight="1" x14ac:dyDescent="0.2">
      <c r="A10" s="171" t="s">
        <v>300</v>
      </c>
      <c r="B10" s="172"/>
      <c r="C10" s="187" t="s">
        <v>445</v>
      </c>
      <c r="D10" s="188"/>
      <c r="E10" s="30"/>
      <c r="F10" s="212" t="s">
        <v>321</v>
      </c>
      <c r="G10" s="213"/>
      <c r="H10" s="192" t="s">
        <v>449</v>
      </c>
      <c r="I10" s="193"/>
      <c r="J10" s="13"/>
    </row>
    <row r="11" spans="1:10" ht="15.6" customHeight="1" x14ac:dyDescent="0.2">
      <c r="A11" s="12"/>
      <c r="B11" s="29"/>
      <c r="C11" s="29"/>
      <c r="D11" s="29"/>
      <c r="E11" s="196"/>
      <c r="F11" s="196"/>
      <c r="G11" s="196"/>
      <c r="H11" s="196"/>
      <c r="I11" s="31"/>
      <c r="J11" s="13"/>
    </row>
    <row r="12" spans="1:10" ht="21" customHeight="1" x14ac:dyDescent="0.2">
      <c r="A12" s="180" t="s">
        <v>315</v>
      </c>
      <c r="B12" s="172"/>
      <c r="C12" s="187" t="s">
        <v>446</v>
      </c>
      <c r="D12" s="188"/>
      <c r="E12" s="195"/>
      <c r="F12" s="196"/>
      <c r="G12" s="196"/>
      <c r="H12" s="196"/>
      <c r="I12" s="31"/>
      <c r="J12" s="13"/>
    </row>
    <row r="13" spans="1:10" ht="10.9" customHeight="1" x14ac:dyDescent="0.2">
      <c r="A13" s="30"/>
      <c r="B13" s="31"/>
      <c r="C13" s="29"/>
      <c r="D13" s="29"/>
      <c r="E13" s="164"/>
      <c r="F13" s="164"/>
      <c r="G13" s="164"/>
      <c r="H13" s="164"/>
      <c r="I13" s="29"/>
      <c r="J13" s="14"/>
    </row>
    <row r="14" spans="1:10" ht="22.9" customHeight="1" x14ac:dyDescent="0.2">
      <c r="A14" s="180" t="s">
        <v>301</v>
      </c>
      <c r="B14" s="186"/>
      <c r="C14" s="187" t="s">
        <v>447</v>
      </c>
      <c r="D14" s="188"/>
      <c r="E14" s="194"/>
      <c r="F14" s="173"/>
      <c r="G14" s="44" t="s">
        <v>322</v>
      </c>
      <c r="H14" s="192" t="s">
        <v>450</v>
      </c>
      <c r="I14" s="193"/>
      <c r="J14" s="41"/>
    </row>
    <row r="15" spans="1:10" ht="14.45" customHeight="1" x14ac:dyDescent="0.2">
      <c r="A15" s="30"/>
      <c r="B15" s="31"/>
      <c r="C15" s="29"/>
      <c r="D15" s="29"/>
      <c r="E15" s="164"/>
      <c r="F15" s="164"/>
      <c r="G15" s="164"/>
      <c r="H15" s="164"/>
      <c r="I15" s="29"/>
      <c r="J15" s="14"/>
    </row>
    <row r="16" spans="1:10" ht="13.15" customHeight="1" x14ac:dyDescent="0.2">
      <c r="A16" s="180" t="s">
        <v>323</v>
      </c>
      <c r="B16" s="186"/>
      <c r="C16" s="187" t="s">
        <v>448</v>
      </c>
      <c r="D16" s="188"/>
      <c r="E16" s="37"/>
      <c r="F16" s="37"/>
      <c r="G16" s="37"/>
      <c r="H16" s="37"/>
      <c r="I16" s="37"/>
      <c r="J16" s="41"/>
    </row>
    <row r="17" spans="1:10" ht="14.45" customHeight="1" x14ac:dyDescent="0.2">
      <c r="A17" s="189"/>
      <c r="B17" s="190"/>
      <c r="C17" s="190"/>
      <c r="D17" s="190"/>
      <c r="E17" s="190"/>
      <c r="F17" s="190"/>
      <c r="G17" s="190"/>
      <c r="H17" s="190"/>
      <c r="I17" s="190"/>
      <c r="J17" s="191"/>
    </row>
    <row r="18" spans="1:10" x14ac:dyDescent="0.2">
      <c r="A18" s="171" t="s">
        <v>302</v>
      </c>
      <c r="B18" s="172"/>
      <c r="C18" s="183" t="s">
        <v>451</v>
      </c>
      <c r="D18" s="184"/>
      <c r="E18" s="184"/>
      <c r="F18" s="184"/>
      <c r="G18" s="184"/>
      <c r="H18" s="184"/>
      <c r="I18" s="184"/>
      <c r="J18" s="185"/>
    </row>
    <row r="19" spans="1:10" ht="14.25" x14ac:dyDescent="0.2">
      <c r="A19" s="12"/>
      <c r="B19" s="29"/>
      <c r="C19" s="43"/>
      <c r="D19" s="29"/>
      <c r="E19" s="164"/>
      <c r="F19" s="164"/>
      <c r="G19" s="164"/>
      <c r="H19" s="164"/>
      <c r="I19" s="29"/>
      <c r="J19" s="14"/>
    </row>
    <row r="20" spans="1:10" ht="14.25" x14ac:dyDescent="0.2">
      <c r="A20" s="171" t="s">
        <v>303</v>
      </c>
      <c r="B20" s="172"/>
      <c r="C20" s="192">
        <v>10000</v>
      </c>
      <c r="D20" s="193"/>
      <c r="E20" s="164"/>
      <c r="F20" s="164"/>
      <c r="G20" s="183" t="s">
        <v>452</v>
      </c>
      <c r="H20" s="184"/>
      <c r="I20" s="184"/>
      <c r="J20" s="185"/>
    </row>
    <row r="21" spans="1:10" ht="14.25" x14ac:dyDescent="0.2">
      <c r="A21" s="12"/>
      <c r="B21" s="29"/>
      <c r="C21" s="29"/>
      <c r="D21" s="29"/>
      <c r="E21" s="164"/>
      <c r="F21" s="164"/>
      <c r="G21" s="164"/>
      <c r="H21" s="164"/>
      <c r="I21" s="29"/>
      <c r="J21" s="14"/>
    </row>
    <row r="22" spans="1:10" x14ac:dyDescent="0.2">
      <c r="A22" s="171" t="s">
        <v>304</v>
      </c>
      <c r="B22" s="172"/>
      <c r="C22" s="183" t="s">
        <v>453</v>
      </c>
      <c r="D22" s="184"/>
      <c r="E22" s="184"/>
      <c r="F22" s="184"/>
      <c r="G22" s="184"/>
      <c r="H22" s="184"/>
      <c r="I22" s="184"/>
      <c r="J22" s="185"/>
    </row>
    <row r="23" spans="1:10" ht="14.25" x14ac:dyDescent="0.2">
      <c r="A23" s="12"/>
      <c r="B23" s="29"/>
      <c r="C23" s="29"/>
      <c r="D23" s="29"/>
      <c r="E23" s="164"/>
      <c r="F23" s="164"/>
      <c r="G23" s="164"/>
      <c r="H23" s="164"/>
      <c r="I23" s="29"/>
      <c r="J23" s="14"/>
    </row>
    <row r="24" spans="1:10" ht="14.25" x14ac:dyDescent="0.2">
      <c r="A24" s="171" t="s">
        <v>305</v>
      </c>
      <c r="B24" s="172"/>
      <c r="C24" s="177" t="s">
        <v>454</v>
      </c>
      <c r="D24" s="178"/>
      <c r="E24" s="178"/>
      <c r="F24" s="178"/>
      <c r="G24" s="178"/>
      <c r="H24" s="178"/>
      <c r="I24" s="178"/>
      <c r="J24" s="179"/>
    </row>
    <row r="25" spans="1:10" ht="14.25" x14ac:dyDescent="0.2">
      <c r="A25" s="12"/>
      <c r="B25" s="29"/>
      <c r="C25" s="43"/>
      <c r="D25" s="29"/>
      <c r="E25" s="164"/>
      <c r="F25" s="164"/>
      <c r="G25" s="164"/>
      <c r="H25" s="164"/>
      <c r="I25" s="29"/>
      <c r="J25" s="14"/>
    </row>
    <row r="26" spans="1:10" ht="14.25" x14ac:dyDescent="0.2">
      <c r="A26" s="171" t="s">
        <v>306</v>
      </c>
      <c r="B26" s="172"/>
      <c r="C26" s="177" t="s">
        <v>455</v>
      </c>
      <c r="D26" s="178"/>
      <c r="E26" s="178"/>
      <c r="F26" s="178"/>
      <c r="G26" s="178"/>
      <c r="H26" s="178"/>
      <c r="I26" s="178"/>
      <c r="J26" s="179"/>
    </row>
    <row r="27" spans="1:10" ht="13.9" customHeight="1" x14ac:dyDescent="0.2">
      <c r="A27" s="12"/>
      <c r="B27" s="29"/>
      <c r="C27" s="43"/>
      <c r="D27" s="29"/>
      <c r="E27" s="164"/>
      <c r="F27" s="164"/>
      <c r="G27" s="164"/>
      <c r="H27" s="164"/>
      <c r="I27" s="29"/>
      <c r="J27" s="14"/>
    </row>
    <row r="28" spans="1:10" ht="22.9" customHeight="1" x14ac:dyDescent="0.2">
      <c r="A28" s="180" t="s">
        <v>316</v>
      </c>
      <c r="B28" s="172"/>
      <c r="C28" s="25">
        <v>6345</v>
      </c>
      <c r="D28" s="15"/>
      <c r="E28" s="176"/>
      <c r="F28" s="176"/>
      <c r="G28" s="176"/>
      <c r="H28" s="176"/>
      <c r="I28" s="181"/>
      <c r="J28" s="182"/>
    </row>
    <row r="29" spans="1:10" ht="14.25" x14ac:dyDescent="0.2">
      <c r="A29" s="12"/>
      <c r="B29" s="29"/>
      <c r="C29" s="29"/>
      <c r="D29" s="29"/>
      <c r="E29" s="164"/>
      <c r="F29" s="164"/>
      <c r="G29" s="164"/>
      <c r="H29" s="164"/>
      <c r="I29" s="29"/>
      <c r="J29" s="14"/>
    </row>
    <row r="30" spans="1:10" ht="15" x14ac:dyDescent="0.2">
      <c r="A30" s="171" t="s">
        <v>307</v>
      </c>
      <c r="B30" s="172"/>
      <c r="C30" s="57" t="s">
        <v>326</v>
      </c>
      <c r="D30" s="162" t="s">
        <v>324</v>
      </c>
      <c r="E30" s="163"/>
      <c r="F30" s="163"/>
      <c r="G30" s="163"/>
      <c r="H30" s="50" t="s">
        <v>325</v>
      </c>
      <c r="I30" s="51" t="s">
        <v>326</v>
      </c>
      <c r="J30" s="52"/>
    </row>
    <row r="31" spans="1:10" x14ac:dyDescent="0.2">
      <c r="A31" s="171"/>
      <c r="B31" s="172"/>
      <c r="C31" s="16"/>
      <c r="D31" s="40"/>
      <c r="E31" s="173"/>
      <c r="F31" s="173"/>
      <c r="G31" s="173"/>
      <c r="H31" s="173"/>
      <c r="I31" s="174"/>
      <c r="J31" s="175"/>
    </row>
    <row r="32" spans="1:10" x14ac:dyDescent="0.2">
      <c r="A32" s="171" t="s">
        <v>317</v>
      </c>
      <c r="B32" s="172"/>
      <c r="C32" s="25" t="s">
        <v>329</v>
      </c>
      <c r="D32" s="162" t="s">
        <v>327</v>
      </c>
      <c r="E32" s="163"/>
      <c r="F32" s="163"/>
      <c r="G32" s="163"/>
      <c r="H32" s="53" t="s">
        <v>328</v>
      </c>
      <c r="I32" s="54" t="s">
        <v>329</v>
      </c>
      <c r="J32" s="55"/>
    </row>
    <row r="33" spans="1:10" ht="14.25" x14ac:dyDescent="0.2">
      <c r="A33" s="12"/>
      <c r="B33" s="29"/>
      <c r="C33" s="29"/>
      <c r="D33" s="29"/>
      <c r="E33" s="164"/>
      <c r="F33" s="164"/>
      <c r="G33" s="164"/>
      <c r="H33" s="164"/>
      <c r="I33" s="29"/>
      <c r="J33" s="14"/>
    </row>
    <row r="34" spans="1:10" x14ac:dyDescent="0.2">
      <c r="A34" s="162" t="s">
        <v>318</v>
      </c>
      <c r="B34" s="163"/>
      <c r="C34" s="163"/>
      <c r="D34" s="163"/>
      <c r="E34" s="163" t="s">
        <v>308</v>
      </c>
      <c r="F34" s="163"/>
      <c r="G34" s="163"/>
      <c r="H34" s="163"/>
      <c r="I34" s="163"/>
      <c r="J34" s="17" t="s">
        <v>309</v>
      </c>
    </row>
    <row r="35" spans="1:10" ht="14.25" x14ac:dyDescent="0.2">
      <c r="A35" s="12"/>
      <c r="B35" s="29"/>
      <c r="C35" s="29"/>
      <c r="D35" s="29"/>
      <c r="E35" s="164"/>
      <c r="F35" s="164"/>
      <c r="G35" s="164"/>
      <c r="H35" s="164"/>
      <c r="I35" s="29"/>
      <c r="J35" s="39"/>
    </row>
    <row r="36" spans="1:10" x14ac:dyDescent="0.2">
      <c r="A36" s="94" t="s">
        <v>456</v>
      </c>
      <c r="B36" s="95"/>
      <c r="C36" s="95"/>
      <c r="D36" s="96"/>
      <c r="E36" s="97"/>
      <c r="F36" s="98"/>
      <c r="G36" s="98"/>
      <c r="H36" s="98"/>
      <c r="I36" s="99" t="s">
        <v>457</v>
      </c>
      <c r="J36" s="100">
        <v>3645363</v>
      </c>
    </row>
    <row r="37" spans="1:10" ht="14.25" x14ac:dyDescent="0.2">
      <c r="A37" s="12"/>
      <c r="B37" s="29"/>
      <c r="C37" s="43"/>
      <c r="D37" s="167"/>
      <c r="E37" s="167"/>
      <c r="F37" s="167"/>
      <c r="G37" s="167"/>
      <c r="H37" s="167"/>
      <c r="I37" s="167"/>
      <c r="J37" s="14"/>
    </row>
    <row r="38" spans="1:10" x14ac:dyDescent="0.2">
      <c r="A38" s="94" t="s">
        <v>458</v>
      </c>
      <c r="B38" s="95"/>
      <c r="C38" s="95"/>
      <c r="D38" s="96"/>
      <c r="E38" s="97"/>
      <c r="F38" s="98"/>
      <c r="G38" s="98"/>
      <c r="H38" s="98"/>
      <c r="I38" s="99" t="s">
        <v>457</v>
      </c>
      <c r="J38" s="100">
        <v>3282899</v>
      </c>
    </row>
    <row r="39" spans="1:10" ht="14.25" x14ac:dyDescent="0.2">
      <c r="A39" s="12"/>
      <c r="B39" s="29"/>
      <c r="C39" s="43"/>
      <c r="D39" s="42"/>
      <c r="E39" s="167"/>
      <c r="F39" s="167"/>
      <c r="G39" s="167"/>
      <c r="H39" s="167"/>
      <c r="I39" s="31"/>
      <c r="J39" s="14"/>
    </row>
    <row r="40" spans="1:10" x14ac:dyDescent="0.2">
      <c r="A40" s="94" t="s">
        <v>459</v>
      </c>
      <c r="B40" s="95"/>
      <c r="C40" s="95"/>
      <c r="D40" s="96"/>
      <c r="E40" s="97"/>
      <c r="F40" s="98"/>
      <c r="G40" s="98"/>
      <c r="H40" s="98"/>
      <c r="I40" s="99" t="s">
        <v>457</v>
      </c>
      <c r="J40" s="100">
        <v>3282678</v>
      </c>
    </row>
    <row r="41" spans="1:10" ht="14.25" x14ac:dyDescent="0.2">
      <c r="A41" s="12"/>
      <c r="B41" s="29"/>
      <c r="C41" s="43"/>
      <c r="D41" s="42"/>
      <c r="E41" s="42"/>
      <c r="F41" s="42"/>
      <c r="G41" s="42"/>
      <c r="H41" s="42"/>
      <c r="I41" s="31"/>
      <c r="J41" s="14"/>
    </row>
    <row r="42" spans="1:10" x14ac:dyDescent="0.2">
      <c r="A42" s="94" t="s">
        <v>460</v>
      </c>
      <c r="B42" s="95"/>
      <c r="C42" s="95"/>
      <c r="D42" s="96"/>
      <c r="E42" s="97"/>
      <c r="F42" s="98"/>
      <c r="G42" s="98"/>
      <c r="H42" s="98"/>
      <c r="I42" s="99" t="s">
        <v>457</v>
      </c>
      <c r="J42" s="100">
        <v>1356216</v>
      </c>
    </row>
    <row r="43" spans="1:10" ht="14.25" x14ac:dyDescent="0.2">
      <c r="A43" s="18"/>
      <c r="B43" s="43"/>
      <c r="C43" s="166"/>
      <c r="D43" s="166"/>
      <c r="E43" s="164"/>
      <c r="F43" s="164"/>
      <c r="G43" s="166"/>
      <c r="H43" s="166"/>
      <c r="I43" s="166"/>
      <c r="J43" s="14"/>
    </row>
    <row r="44" spans="1:10" x14ac:dyDescent="0.2">
      <c r="A44" s="94" t="s">
        <v>461</v>
      </c>
      <c r="B44" s="95"/>
      <c r="C44" s="95"/>
      <c r="D44" s="96"/>
      <c r="E44" s="97"/>
      <c r="F44" s="98"/>
      <c r="G44" s="98"/>
      <c r="H44" s="98"/>
      <c r="I44" s="99" t="s">
        <v>457</v>
      </c>
      <c r="J44" s="100">
        <v>2435071</v>
      </c>
    </row>
    <row r="45" spans="1:10" ht="14.25" x14ac:dyDescent="0.2">
      <c r="A45" s="91"/>
      <c r="B45" s="92"/>
      <c r="C45" s="168"/>
      <c r="D45" s="168"/>
      <c r="E45" s="165"/>
      <c r="F45" s="165"/>
      <c r="G45" s="168"/>
      <c r="H45" s="168"/>
      <c r="I45" s="168"/>
      <c r="J45" s="93"/>
    </row>
    <row r="46" spans="1:10" x14ac:dyDescent="0.2">
      <c r="A46" s="94" t="s">
        <v>462</v>
      </c>
      <c r="B46" s="95"/>
      <c r="C46" s="95"/>
      <c r="D46" s="96"/>
      <c r="E46" s="97"/>
      <c r="F46" s="98"/>
      <c r="G46" s="98"/>
      <c r="H46" s="98"/>
      <c r="I46" s="99" t="s">
        <v>457</v>
      </c>
      <c r="J46" s="100">
        <v>3654656</v>
      </c>
    </row>
    <row r="47" spans="1:10" ht="14.25" x14ac:dyDescent="0.2">
      <c r="A47" s="91"/>
      <c r="B47" s="92"/>
      <c r="C47" s="168"/>
      <c r="D47" s="168"/>
      <c r="E47" s="165"/>
      <c r="F47" s="165"/>
      <c r="G47" s="168"/>
      <c r="H47" s="168"/>
      <c r="I47" s="168"/>
      <c r="J47" s="93"/>
    </row>
    <row r="48" spans="1:10" x14ac:dyDescent="0.2">
      <c r="A48" s="94" t="s">
        <v>463</v>
      </c>
      <c r="B48" s="95"/>
      <c r="C48" s="95"/>
      <c r="D48" s="96"/>
      <c r="E48" s="97"/>
      <c r="F48" s="98"/>
      <c r="G48" s="98"/>
      <c r="H48" s="98"/>
      <c r="I48" s="99" t="s">
        <v>457</v>
      </c>
      <c r="J48" s="100">
        <v>3654664</v>
      </c>
    </row>
    <row r="49" spans="1:10" x14ac:dyDescent="0.2">
      <c r="A49" s="101"/>
      <c r="B49" s="102"/>
      <c r="C49" s="102"/>
      <c r="D49" s="102"/>
      <c r="E49" s="102"/>
      <c r="F49" s="102"/>
      <c r="G49" s="102"/>
      <c r="H49" s="102"/>
      <c r="I49" s="102"/>
      <c r="J49" s="103"/>
    </row>
    <row r="50" spans="1:10" x14ac:dyDescent="0.2">
      <c r="A50" s="94" t="s">
        <v>464</v>
      </c>
      <c r="B50" s="95"/>
      <c r="C50" s="95"/>
      <c r="D50" s="96"/>
      <c r="E50" s="97"/>
      <c r="F50" s="98"/>
      <c r="G50" s="98"/>
      <c r="H50" s="98"/>
      <c r="I50" s="99" t="s">
        <v>457</v>
      </c>
      <c r="J50" s="100">
        <v>3641287</v>
      </c>
    </row>
    <row r="51" spans="1:10" ht="14.25" x14ac:dyDescent="0.2">
      <c r="A51" s="104"/>
      <c r="B51" s="105"/>
      <c r="C51" s="105"/>
      <c r="D51" s="106"/>
      <c r="E51" s="106"/>
      <c r="F51" s="106"/>
      <c r="G51" s="105"/>
      <c r="H51" s="105"/>
      <c r="I51" s="106"/>
      <c r="J51" s="107"/>
    </row>
    <row r="52" spans="1:10" x14ac:dyDescent="0.2">
      <c r="A52" s="94" t="s">
        <v>465</v>
      </c>
      <c r="B52" s="95"/>
      <c r="C52" s="95"/>
      <c r="D52" s="96"/>
      <c r="E52" s="97"/>
      <c r="F52" s="98"/>
      <c r="G52" s="98"/>
      <c r="H52" s="98"/>
      <c r="I52" s="99" t="s">
        <v>457</v>
      </c>
      <c r="J52" s="100">
        <v>3282660</v>
      </c>
    </row>
    <row r="53" spans="1:10" ht="14.25" x14ac:dyDescent="0.2">
      <c r="A53" s="104"/>
      <c r="B53" s="105"/>
      <c r="C53" s="105"/>
      <c r="D53" s="106"/>
      <c r="E53" s="169"/>
      <c r="F53" s="169"/>
      <c r="G53" s="170"/>
      <c r="H53" s="170"/>
      <c r="I53" s="106"/>
      <c r="J53" s="107"/>
    </row>
    <row r="54" spans="1:10" x14ac:dyDescent="0.2">
      <c r="A54" s="94" t="s">
        <v>466</v>
      </c>
      <c r="B54" s="95"/>
      <c r="C54" s="95"/>
      <c r="D54" s="96"/>
      <c r="E54" s="97"/>
      <c r="F54" s="98"/>
      <c r="G54" s="98"/>
      <c r="H54" s="98"/>
      <c r="I54" s="99" t="s">
        <v>457</v>
      </c>
      <c r="J54" s="100">
        <v>1114328</v>
      </c>
    </row>
    <row r="55" spans="1:10" ht="14.25" x14ac:dyDescent="0.2">
      <c r="A55" s="104"/>
      <c r="B55" s="105"/>
      <c r="C55" s="105"/>
      <c r="D55" s="106"/>
      <c r="E55" s="106"/>
      <c r="F55" s="106"/>
      <c r="G55" s="105"/>
      <c r="H55" s="105"/>
      <c r="I55" s="106"/>
      <c r="J55" s="107"/>
    </row>
    <row r="56" spans="1:10" x14ac:dyDescent="0.2">
      <c r="A56" s="94" t="s">
        <v>467</v>
      </c>
      <c r="B56" s="95"/>
      <c r="C56" s="95"/>
      <c r="D56" s="96"/>
      <c r="E56" s="97"/>
      <c r="F56" s="98"/>
      <c r="G56" s="98"/>
      <c r="H56" s="98"/>
      <c r="I56" s="99" t="s">
        <v>457</v>
      </c>
      <c r="J56" s="100">
        <v>5478421</v>
      </c>
    </row>
    <row r="57" spans="1:10" ht="14.25" x14ac:dyDescent="0.2">
      <c r="A57" s="104"/>
      <c r="B57" s="105"/>
      <c r="C57" s="105"/>
      <c r="D57" s="106"/>
      <c r="E57" s="106"/>
      <c r="F57" s="106"/>
      <c r="G57" s="105"/>
      <c r="H57" s="105"/>
      <c r="I57" s="106"/>
      <c r="J57" s="107"/>
    </row>
    <row r="58" spans="1:10" x14ac:dyDescent="0.2">
      <c r="A58" s="94" t="s">
        <v>468</v>
      </c>
      <c r="B58" s="95"/>
      <c r="C58" s="95"/>
      <c r="D58" s="96"/>
      <c r="E58" s="97"/>
      <c r="F58" s="98"/>
      <c r="G58" s="98"/>
      <c r="H58" s="98"/>
      <c r="I58" s="99" t="s">
        <v>457</v>
      </c>
      <c r="J58" s="100">
        <v>5853184</v>
      </c>
    </row>
    <row r="59" spans="1:10" ht="14.25" x14ac:dyDescent="0.2">
      <c r="A59" s="104"/>
      <c r="B59" s="105"/>
      <c r="C59" s="105"/>
      <c r="D59" s="106"/>
      <c r="E59" s="106"/>
      <c r="F59" s="106"/>
      <c r="G59" s="105"/>
      <c r="H59" s="105"/>
      <c r="I59" s="106"/>
      <c r="J59" s="107"/>
    </row>
    <row r="60" spans="1:10" x14ac:dyDescent="0.2">
      <c r="A60" s="94" t="s">
        <v>469</v>
      </c>
      <c r="B60" s="95"/>
      <c r="C60" s="95"/>
      <c r="D60" s="96"/>
      <c r="E60" s="97"/>
      <c r="F60" s="98"/>
      <c r="G60" s="98"/>
      <c r="H60" s="98"/>
      <c r="I60" s="99" t="s">
        <v>470</v>
      </c>
      <c r="J60" s="100">
        <v>3511120</v>
      </c>
    </row>
    <row r="61" spans="1:10" ht="14.25" x14ac:dyDescent="0.2">
      <c r="A61" s="104"/>
      <c r="B61" s="105"/>
      <c r="C61" s="105"/>
      <c r="D61" s="106"/>
      <c r="E61" s="106"/>
      <c r="F61" s="106"/>
      <c r="G61" s="105"/>
      <c r="H61" s="105"/>
      <c r="I61" s="106"/>
      <c r="J61" s="107"/>
    </row>
    <row r="62" spans="1:10" x14ac:dyDescent="0.2">
      <c r="A62" s="94" t="s">
        <v>471</v>
      </c>
      <c r="B62" s="95"/>
      <c r="C62" s="95"/>
      <c r="D62" s="96"/>
      <c r="E62" s="97"/>
      <c r="F62" s="98"/>
      <c r="G62" s="98"/>
      <c r="H62" s="98"/>
      <c r="I62" s="99" t="s">
        <v>457</v>
      </c>
      <c r="J62" s="100">
        <v>5539684</v>
      </c>
    </row>
    <row r="63" spans="1:10" ht="14.25" x14ac:dyDescent="0.2">
      <c r="A63" s="104"/>
      <c r="B63" s="105"/>
      <c r="C63" s="105"/>
      <c r="D63" s="106"/>
      <c r="E63" s="106"/>
      <c r="F63" s="106"/>
      <c r="G63" s="105"/>
      <c r="H63" s="105"/>
      <c r="I63" s="106"/>
      <c r="J63" s="107"/>
    </row>
    <row r="64" spans="1:10" x14ac:dyDescent="0.2">
      <c r="A64" s="94" t="s">
        <v>472</v>
      </c>
      <c r="B64" s="95"/>
      <c r="C64" s="95"/>
      <c r="D64" s="96"/>
      <c r="E64" s="97"/>
      <c r="F64" s="98"/>
      <c r="G64" s="98"/>
      <c r="H64" s="98"/>
      <c r="I64" s="99" t="s">
        <v>457</v>
      </c>
      <c r="J64" s="100">
        <v>2057301</v>
      </c>
    </row>
    <row r="65" spans="1:10" ht="14.25" x14ac:dyDescent="0.2">
      <c r="A65" s="104"/>
      <c r="B65" s="105"/>
      <c r="C65" s="105"/>
      <c r="D65" s="106"/>
      <c r="E65" s="106"/>
      <c r="F65" s="106"/>
      <c r="G65" s="105"/>
      <c r="H65" s="105"/>
      <c r="I65" s="106"/>
      <c r="J65" s="107"/>
    </row>
    <row r="66" spans="1:10" x14ac:dyDescent="0.2">
      <c r="A66" s="94" t="s">
        <v>473</v>
      </c>
      <c r="B66" s="94"/>
      <c r="C66" s="94"/>
      <c r="D66" s="96"/>
      <c r="E66" s="97"/>
      <c r="F66" s="98"/>
      <c r="G66" s="98"/>
      <c r="H66" s="98"/>
      <c r="I66" s="99" t="s">
        <v>457</v>
      </c>
      <c r="J66" s="100">
        <v>6056580</v>
      </c>
    </row>
    <row r="67" spans="1:10" ht="14.25" x14ac:dyDescent="0.2">
      <c r="A67" s="18"/>
      <c r="B67" s="43"/>
      <c r="C67" s="43"/>
      <c r="D67" s="29"/>
      <c r="E67" s="165"/>
      <c r="F67" s="165"/>
      <c r="G67" s="166"/>
      <c r="H67" s="166"/>
      <c r="I67" s="29"/>
      <c r="J67" s="14"/>
    </row>
    <row r="68" spans="1:10" x14ac:dyDescent="0.2">
      <c r="A68" s="94" t="s">
        <v>474</v>
      </c>
      <c r="B68" s="95"/>
      <c r="C68" s="95"/>
      <c r="D68" s="96"/>
      <c r="E68" s="97"/>
      <c r="F68" s="98"/>
      <c r="G68" s="98"/>
      <c r="H68" s="98"/>
      <c r="I68" s="99" t="s">
        <v>457</v>
      </c>
      <c r="J68" s="100">
        <v>3275531</v>
      </c>
    </row>
    <row r="69" spans="1:10" ht="14.25" x14ac:dyDescent="0.2">
      <c r="A69" s="18"/>
      <c r="B69" s="43"/>
      <c r="C69" s="43"/>
      <c r="D69" s="29"/>
      <c r="E69" s="164"/>
      <c r="F69" s="164"/>
      <c r="G69" s="166"/>
      <c r="H69" s="166"/>
      <c r="I69" s="29"/>
      <c r="J69" s="56" t="s">
        <v>330</v>
      </c>
    </row>
    <row r="70" spans="1:10" ht="14.25" x14ac:dyDescent="0.2">
      <c r="A70" s="18"/>
      <c r="B70" s="43"/>
      <c r="C70" s="43"/>
      <c r="D70" s="29"/>
      <c r="E70" s="164"/>
      <c r="F70" s="164"/>
      <c r="G70" s="166"/>
      <c r="H70" s="166"/>
      <c r="I70" s="29"/>
      <c r="J70" s="56" t="s">
        <v>331</v>
      </c>
    </row>
    <row r="71" spans="1:10" ht="14.45" customHeight="1" x14ac:dyDescent="0.2">
      <c r="A71" s="180" t="s">
        <v>310</v>
      </c>
      <c r="B71" s="215"/>
      <c r="C71" s="192" t="s">
        <v>331</v>
      </c>
      <c r="D71" s="193"/>
      <c r="E71" s="224" t="s">
        <v>332</v>
      </c>
      <c r="F71" s="225"/>
      <c r="G71" s="183"/>
      <c r="H71" s="184"/>
      <c r="I71" s="184"/>
      <c r="J71" s="185"/>
    </row>
    <row r="72" spans="1:10" ht="14.25" x14ac:dyDescent="0.2">
      <c r="A72" s="18"/>
      <c r="B72" s="43"/>
      <c r="C72" s="166"/>
      <c r="D72" s="166"/>
      <c r="E72" s="164"/>
      <c r="F72" s="164"/>
      <c r="G72" s="214" t="s">
        <v>333</v>
      </c>
      <c r="H72" s="214"/>
      <c r="I72" s="214"/>
      <c r="J72" s="19"/>
    </row>
    <row r="73" spans="1:10" ht="13.9" customHeight="1" x14ac:dyDescent="0.2">
      <c r="A73" s="180" t="s">
        <v>311</v>
      </c>
      <c r="B73" s="215"/>
      <c r="C73" s="183" t="s">
        <v>475</v>
      </c>
      <c r="D73" s="184"/>
      <c r="E73" s="184"/>
      <c r="F73" s="184"/>
      <c r="G73" s="184"/>
      <c r="H73" s="184"/>
      <c r="I73" s="184"/>
      <c r="J73" s="185"/>
    </row>
    <row r="74" spans="1:10" ht="14.25" x14ac:dyDescent="0.2">
      <c r="A74" s="12"/>
      <c r="B74" s="29"/>
      <c r="C74" s="176" t="s">
        <v>312</v>
      </c>
      <c r="D74" s="176"/>
      <c r="E74" s="176"/>
      <c r="F74" s="176"/>
      <c r="G74" s="176"/>
      <c r="H74" s="176"/>
      <c r="I74" s="176"/>
      <c r="J74" s="14"/>
    </row>
    <row r="75" spans="1:10" ht="14.25" x14ac:dyDescent="0.2">
      <c r="A75" s="180" t="s">
        <v>313</v>
      </c>
      <c r="B75" s="215"/>
      <c r="C75" s="220" t="s">
        <v>476</v>
      </c>
      <c r="D75" s="221"/>
      <c r="E75" s="222"/>
      <c r="F75" s="164"/>
      <c r="G75" s="164"/>
      <c r="H75" s="163"/>
      <c r="I75" s="163"/>
      <c r="J75" s="223"/>
    </row>
    <row r="76" spans="1:10" ht="14.25" x14ac:dyDescent="0.2">
      <c r="A76" s="12"/>
      <c r="B76" s="29"/>
      <c r="C76" s="43"/>
      <c r="D76" s="29"/>
      <c r="E76" s="164"/>
      <c r="F76" s="164"/>
      <c r="G76" s="164"/>
      <c r="H76" s="164"/>
      <c r="I76" s="29"/>
      <c r="J76" s="14"/>
    </row>
    <row r="77" spans="1:10" ht="14.45" customHeight="1" x14ac:dyDescent="0.2">
      <c r="A77" s="180" t="s">
        <v>305</v>
      </c>
      <c r="B77" s="215"/>
      <c r="C77" s="216" t="s">
        <v>477</v>
      </c>
      <c r="D77" s="217"/>
      <c r="E77" s="217"/>
      <c r="F77" s="217"/>
      <c r="G77" s="217"/>
      <c r="H77" s="217"/>
      <c r="I77" s="217"/>
      <c r="J77" s="218"/>
    </row>
    <row r="78" spans="1:10" ht="14.25" x14ac:dyDescent="0.2">
      <c r="A78" s="12"/>
      <c r="B78" s="29"/>
      <c r="C78" s="29"/>
      <c r="D78" s="29"/>
      <c r="E78" s="164"/>
      <c r="F78" s="164"/>
      <c r="G78" s="164"/>
      <c r="H78" s="164"/>
      <c r="I78" s="29"/>
      <c r="J78" s="14"/>
    </row>
    <row r="79" spans="1:10" ht="14.25" x14ac:dyDescent="0.2">
      <c r="A79" s="180" t="s">
        <v>334</v>
      </c>
      <c r="B79" s="215"/>
      <c r="C79" s="216" t="s">
        <v>478</v>
      </c>
      <c r="D79" s="217"/>
      <c r="E79" s="217"/>
      <c r="F79" s="217"/>
      <c r="G79" s="217"/>
      <c r="H79" s="217"/>
      <c r="I79" s="217"/>
      <c r="J79" s="218"/>
    </row>
    <row r="80" spans="1:10" ht="14.45" customHeight="1" x14ac:dyDescent="0.2">
      <c r="A80" s="12"/>
      <c r="B80" s="29"/>
      <c r="C80" s="214" t="s">
        <v>335</v>
      </c>
      <c r="D80" s="214"/>
      <c r="E80" s="214"/>
      <c r="F80" s="214"/>
      <c r="G80" s="29"/>
      <c r="H80" s="29"/>
      <c r="I80" s="29"/>
      <c r="J80" s="14"/>
    </row>
    <row r="81" spans="1:10" ht="14.25" x14ac:dyDescent="0.2">
      <c r="A81" s="180" t="s">
        <v>336</v>
      </c>
      <c r="B81" s="215"/>
      <c r="C81" s="216" t="s">
        <v>479</v>
      </c>
      <c r="D81" s="217"/>
      <c r="E81" s="217"/>
      <c r="F81" s="217"/>
      <c r="G81" s="217"/>
      <c r="H81" s="217"/>
      <c r="I81" s="217"/>
      <c r="J81" s="218"/>
    </row>
    <row r="82" spans="1:10" ht="14.45" customHeight="1" x14ac:dyDescent="0.2">
      <c r="A82" s="20"/>
      <c r="B82" s="21"/>
      <c r="C82" s="219" t="s">
        <v>337</v>
      </c>
      <c r="D82" s="219"/>
      <c r="E82" s="219"/>
      <c r="F82" s="219"/>
      <c r="G82" s="219"/>
      <c r="H82" s="21"/>
      <c r="I82" s="21"/>
      <c r="J82" s="22"/>
    </row>
    <row r="89" spans="1:10" ht="27" customHeight="1" x14ac:dyDescent="0.2"/>
    <row r="93" spans="1:10" ht="38.450000000000003" customHeight="1" x14ac:dyDescent="0.2"/>
  </sheetData>
  <sheetProtection algorithmName="SHA-512" hashValue="cMltFe50oLSBYdvxW55Dfb41EKi0yBu+jkxWmZG3IwKbZ7holuGd8LQ3cP0qdxmp2YViteFkRXbiyrUI7V2REQ==" saltValue="E1O1O8msPxDNuYVfOhLkOw==" spinCount="100000" sheet="1" formatCells="0" insertRows="0"/>
  <mergeCells count="118">
    <mergeCell ref="C72:D72"/>
    <mergeCell ref="E72:F72"/>
    <mergeCell ref="G72:I72"/>
    <mergeCell ref="A73:B73"/>
    <mergeCell ref="C73:J73"/>
    <mergeCell ref="E71:F71"/>
    <mergeCell ref="E69:F69"/>
    <mergeCell ref="G69:H69"/>
    <mergeCell ref="E70:F70"/>
    <mergeCell ref="G70:H70"/>
    <mergeCell ref="A71:B71"/>
    <mergeCell ref="C71:D71"/>
    <mergeCell ref="G71:J71"/>
    <mergeCell ref="C80:F80"/>
    <mergeCell ref="A81:B81"/>
    <mergeCell ref="C81:J81"/>
    <mergeCell ref="C82:G82"/>
    <mergeCell ref="C74:I74"/>
    <mergeCell ref="A75:B75"/>
    <mergeCell ref="C75:E75"/>
    <mergeCell ref="F75:G75"/>
    <mergeCell ref="H75:J75"/>
    <mergeCell ref="E76:F76"/>
    <mergeCell ref="G76:H76"/>
    <mergeCell ref="A77:B77"/>
    <mergeCell ref="C77:J77"/>
    <mergeCell ref="E78:F78"/>
    <mergeCell ref="G78:H78"/>
    <mergeCell ref="A79:B79"/>
    <mergeCell ref="C79:J79"/>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E67:F67"/>
    <mergeCell ref="E43:F43"/>
    <mergeCell ref="C43:D43"/>
    <mergeCell ref="G43:I43"/>
    <mergeCell ref="G67:H67"/>
    <mergeCell ref="D37:I37"/>
    <mergeCell ref="E39:F39"/>
    <mergeCell ref="G39:H39"/>
    <mergeCell ref="C45:D45"/>
    <mergeCell ref="E45:F45"/>
    <mergeCell ref="E53:F53"/>
    <mergeCell ref="G53:H53"/>
    <mergeCell ref="G45:I45"/>
    <mergeCell ref="C47:D47"/>
    <mergeCell ref="E47:F47"/>
    <mergeCell ref="G47:I47"/>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71:D71" xr:uid="{00000000-0002-0000-0000-000002000000}">
      <formula1>$J$69:$J$70</formula1>
    </dataValidation>
  </dataValidations>
  <pageMargins left="0.7" right="0.7" top="0.51" bottom="0.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5"/>
  <sheetViews>
    <sheetView view="pageBreakPreview" topLeftCell="A110" zoomScale="110" zoomScaleNormal="100" workbookViewId="0">
      <selection activeCell="I76" sqref="I76"/>
    </sheetView>
  </sheetViews>
  <sheetFormatPr defaultColWidth="8.85546875" defaultRowHeight="12.75" x14ac:dyDescent="0.2"/>
  <cols>
    <col min="8" max="9" width="15.7109375" style="24" customWidth="1"/>
    <col min="10" max="10" width="10.28515625" bestFit="1" customWidth="1"/>
  </cols>
  <sheetData>
    <row r="1" spans="1:9" x14ac:dyDescent="0.2">
      <c r="A1" s="230" t="s">
        <v>1</v>
      </c>
      <c r="B1" s="231"/>
      <c r="C1" s="231"/>
      <c r="D1" s="231"/>
      <c r="E1" s="231"/>
      <c r="F1" s="231"/>
      <c r="G1" s="231"/>
      <c r="H1" s="231"/>
      <c r="I1" s="231"/>
    </row>
    <row r="2" spans="1:9" x14ac:dyDescent="0.2">
      <c r="A2" s="232" t="s">
        <v>480</v>
      </c>
      <c r="B2" s="233"/>
      <c r="C2" s="233"/>
      <c r="D2" s="233"/>
      <c r="E2" s="233"/>
      <c r="F2" s="233"/>
      <c r="G2" s="233"/>
      <c r="H2" s="233"/>
      <c r="I2" s="233"/>
    </row>
    <row r="3" spans="1:9" x14ac:dyDescent="0.2">
      <c r="A3" s="234" t="s">
        <v>434</v>
      </c>
      <c r="B3" s="234"/>
      <c r="C3" s="234"/>
      <c r="D3" s="234"/>
      <c r="E3" s="234"/>
      <c r="F3" s="234"/>
      <c r="G3" s="234"/>
      <c r="H3" s="234"/>
      <c r="I3" s="234"/>
    </row>
    <row r="4" spans="1:9" x14ac:dyDescent="0.2">
      <c r="A4" s="235" t="s">
        <v>481</v>
      </c>
      <c r="B4" s="236"/>
      <c r="C4" s="236"/>
      <c r="D4" s="236"/>
      <c r="E4" s="236"/>
      <c r="F4" s="236"/>
      <c r="G4" s="236"/>
      <c r="H4" s="236"/>
      <c r="I4" s="237"/>
    </row>
    <row r="5" spans="1:9" ht="33.75" x14ac:dyDescent="0.2">
      <c r="A5" s="240" t="s">
        <v>2</v>
      </c>
      <c r="B5" s="241"/>
      <c r="C5" s="241"/>
      <c r="D5" s="241"/>
      <c r="E5" s="241"/>
      <c r="F5" s="241"/>
      <c r="G5" s="66" t="s">
        <v>104</v>
      </c>
      <c r="H5" s="67" t="s">
        <v>289</v>
      </c>
      <c r="I5" s="67" t="s">
        <v>294</v>
      </c>
    </row>
    <row r="6" spans="1:9" x14ac:dyDescent="0.2">
      <c r="A6" s="238">
        <v>1</v>
      </c>
      <c r="B6" s="239"/>
      <c r="C6" s="239"/>
      <c r="D6" s="239"/>
      <c r="E6" s="239"/>
      <c r="F6" s="239"/>
      <c r="G6" s="68">
        <v>2</v>
      </c>
      <c r="H6" s="67">
        <v>3</v>
      </c>
      <c r="I6" s="67">
        <v>4</v>
      </c>
    </row>
    <row r="7" spans="1:9" x14ac:dyDescent="0.2">
      <c r="A7" s="242"/>
      <c r="B7" s="242"/>
      <c r="C7" s="242"/>
      <c r="D7" s="242"/>
      <c r="E7" s="242"/>
      <c r="F7" s="242"/>
      <c r="G7" s="242"/>
      <c r="H7" s="242"/>
      <c r="I7" s="243"/>
    </row>
    <row r="8" spans="1:9" ht="12.75" customHeight="1" x14ac:dyDescent="0.2">
      <c r="A8" s="244" t="s">
        <v>4</v>
      </c>
      <c r="B8" s="244"/>
      <c r="C8" s="244"/>
      <c r="D8" s="244"/>
      <c r="E8" s="244"/>
      <c r="F8" s="244"/>
      <c r="G8" s="59">
        <v>1</v>
      </c>
      <c r="H8" s="69">
        <v>0</v>
      </c>
      <c r="I8" s="69">
        <v>0</v>
      </c>
    </row>
    <row r="9" spans="1:9" ht="12.75" customHeight="1" x14ac:dyDescent="0.2">
      <c r="A9" s="228" t="s">
        <v>5</v>
      </c>
      <c r="B9" s="228"/>
      <c r="C9" s="228"/>
      <c r="D9" s="228"/>
      <c r="E9" s="228"/>
      <c r="F9" s="228"/>
      <c r="G9" s="60">
        <v>2</v>
      </c>
      <c r="H9" s="70">
        <f>H10+H17+H27+H38+H43</f>
        <v>366115324</v>
      </c>
      <c r="I9" s="70">
        <f>I10+I17+I27+I38+I43</f>
        <v>450320125</v>
      </c>
    </row>
    <row r="10" spans="1:9" ht="12.75" customHeight="1" x14ac:dyDescent="0.2">
      <c r="A10" s="227" t="s">
        <v>6</v>
      </c>
      <c r="B10" s="227"/>
      <c r="C10" s="227"/>
      <c r="D10" s="227"/>
      <c r="E10" s="227"/>
      <c r="F10" s="227"/>
      <c r="G10" s="60">
        <v>3</v>
      </c>
      <c r="H10" s="70">
        <f>H11+H12+H13+H14+H15+H16</f>
        <v>28658597</v>
      </c>
      <c r="I10" s="70">
        <f>I11+I12+I13+I14+I15+I16</f>
        <v>32864828</v>
      </c>
    </row>
    <row r="11" spans="1:9" ht="12.75" customHeight="1" x14ac:dyDescent="0.2">
      <c r="A11" s="226" t="s">
        <v>7</v>
      </c>
      <c r="B11" s="226"/>
      <c r="C11" s="226"/>
      <c r="D11" s="226"/>
      <c r="E11" s="226"/>
      <c r="F11" s="226"/>
      <c r="G11" s="59">
        <v>4</v>
      </c>
      <c r="H11" s="69">
        <v>5460192</v>
      </c>
      <c r="I11" s="69">
        <v>6467673</v>
      </c>
    </row>
    <row r="12" spans="1:9" ht="23.45" customHeight="1" x14ac:dyDescent="0.2">
      <c r="A12" s="226" t="s">
        <v>8</v>
      </c>
      <c r="B12" s="226"/>
      <c r="C12" s="226"/>
      <c r="D12" s="226"/>
      <c r="E12" s="226"/>
      <c r="F12" s="226"/>
      <c r="G12" s="59">
        <v>5</v>
      </c>
      <c r="H12" s="69">
        <v>7932769</v>
      </c>
      <c r="I12" s="69">
        <v>7312770</v>
      </c>
    </row>
    <row r="13" spans="1:9" ht="12.75" customHeight="1" x14ac:dyDescent="0.2">
      <c r="A13" s="226" t="s">
        <v>9</v>
      </c>
      <c r="B13" s="226"/>
      <c r="C13" s="226"/>
      <c r="D13" s="226"/>
      <c r="E13" s="226"/>
      <c r="F13" s="226"/>
      <c r="G13" s="59">
        <v>6</v>
      </c>
      <c r="H13" s="69">
        <v>9551478</v>
      </c>
      <c r="I13" s="69">
        <v>11683686</v>
      </c>
    </row>
    <row r="14" spans="1:9" ht="12.75" customHeight="1" x14ac:dyDescent="0.2">
      <c r="A14" s="226" t="s">
        <v>10</v>
      </c>
      <c r="B14" s="226"/>
      <c r="C14" s="226"/>
      <c r="D14" s="226"/>
      <c r="E14" s="226"/>
      <c r="F14" s="226"/>
      <c r="G14" s="59">
        <v>7</v>
      </c>
      <c r="H14" s="69">
        <v>0</v>
      </c>
      <c r="I14" s="69">
        <v>324709</v>
      </c>
    </row>
    <row r="15" spans="1:9" ht="12.75" customHeight="1" x14ac:dyDescent="0.2">
      <c r="A15" s="226" t="s">
        <v>11</v>
      </c>
      <c r="B15" s="226"/>
      <c r="C15" s="226"/>
      <c r="D15" s="226"/>
      <c r="E15" s="226"/>
      <c r="F15" s="226"/>
      <c r="G15" s="59">
        <v>8</v>
      </c>
      <c r="H15" s="69">
        <v>5690940</v>
      </c>
      <c r="I15" s="69">
        <v>6931487</v>
      </c>
    </row>
    <row r="16" spans="1:9" ht="12.75" customHeight="1" x14ac:dyDescent="0.2">
      <c r="A16" s="226" t="s">
        <v>12</v>
      </c>
      <c r="B16" s="226"/>
      <c r="C16" s="226"/>
      <c r="D16" s="226"/>
      <c r="E16" s="226"/>
      <c r="F16" s="226"/>
      <c r="G16" s="59">
        <v>9</v>
      </c>
      <c r="H16" s="69">
        <v>23218</v>
      </c>
      <c r="I16" s="69">
        <v>144503</v>
      </c>
    </row>
    <row r="17" spans="1:9" ht="12.75" customHeight="1" x14ac:dyDescent="0.2">
      <c r="A17" s="227" t="s">
        <v>13</v>
      </c>
      <c r="B17" s="227"/>
      <c r="C17" s="227"/>
      <c r="D17" s="227"/>
      <c r="E17" s="227"/>
      <c r="F17" s="227"/>
      <c r="G17" s="60">
        <v>10</v>
      </c>
      <c r="H17" s="70">
        <f>H18+H19+H20+H21+H22+H23+H24+H25+H26</f>
        <v>263841828</v>
      </c>
      <c r="I17" s="70">
        <f>I18+I19+I20+I21+I22+I23+I24+I25+I26</f>
        <v>343546142</v>
      </c>
    </row>
    <row r="18" spans="1:9" ht="12.75" customHeight="1" x14ac:dyDescent="0.2">
      <c r="A18" s="226" t="s">
        <v>14</v>
      </c>
      <c r="B18" s="226"/>
      <c r="C18" s="226"/>
      <c r="D18" s="226"/>
      <c r="E18" s="226"/>
      <c r="F18" s="226"/>
      <c r="G18" s="59">
        <v>11</v>
      </c>
      <c r="H18" s="69">
        <v>42918283</v>
      </c>
      <c r="I18" s="69">
        <v>56634708</v>
      </c>
    </row>
    <row r="19" spans="1:9" ht="12.75" customHeight="1" x14ac:dyDescent="0.2">
      <c r="A19" s="226" t="s">
        <v>15</v>
      </c>
      <c r="B19" s="226"/>
      <c r="C19" s="226"/>
      <c r="D19" s="226"/>
      <c r="E19" s="226"/>
      <c r="F19" s="226"/>
      <c r="G19" s="59">
        <v>12</v>
      </c>
      <c r="H19" s="69">
        <v>79361026</v>
      </c>
      <c r="I19" s="69">
        <v>101528989</v>
      </c>
    </row>
    <row r="20" spans="1:9" ht="12.75" customHeight="1" x14ac:dyDescent="0.2">
      <c r="A20" s="226" t="s">
        <v>16</v>
      </c>
      <c r="B20" s="226"/>
      <c r="C20" s="226"/>
      <c r="D20" s="226"/>
      <c r="E20" s="226"/>
      <c r="F20" s="226"/>
      <c r="G20" s="59">
        <v>13</v>
      </c>
      <c r="H20" s="69">
        <v>78154093</v>
      </c>
      <c r="I20" s="69">
        <v>87934721</v>
      </c>
    </row>
    <row r="21" spans="1:9" ht="12.75" customHeight="1" x14ac:dyDescent="0.2">
      <c r="A21" s="226" t="s">
        <v>17</v>
      </c>
      <c r="B21" s="226"/>
      <c r="C21" s="226"/>
      <c r="D21" s="226"/>
      <c r="E21" s="226"/>
      <c r="F21" s="226"/>
      <c r="G21" s="59">
        <v>14</v>
      </c>
      <c r="H21" s="69">
        <v>16778713</v>
      </c>
      <c r="I21" s="69">
        <v>27653198</v>
      </c>
    </row>
    <row r="22" spans="1:9" ht="12.75" customHeight="1" x14ac:dyDescent="0.2">
      <c r="A22" s="226" t="s">
        <v>18</v>
      </c>
      <c r="B22" s="226"/>
      <c r="C22" s="226"/>
      <c r="D22" s="226"/>
      <c r="E22" s="226"/>
      <c r="F22" s="226"/>
      <c r="G22" s="59">
        <v>15</v>
      </c>
      <c r="H22" s="69">
        <v>0</v>
      </c>
      <c r="I22" s="69">
        <v>0</v>
      </c>
    </row>
    <row r="23" spans="1:9" ht="12.75" customHeight="1" x14ac:dyDescent="0.2">
      <c r="A23" s="226" t="s">
        <v>19</v>
      </c>
      <c r="B23" s="226"/>
      <c r="C23" s="226"/>
      <c r="D23" s="226"/>
      <c r="E23" s="226"/>
      <c r="F23" s="226"/>
      <c r="G23" s="59">
        <v>16</v>
      </c>
      <c r="H23" s="69">
        <v>6829791</v>
      </c>
      <c r="I23" s="69">
        <v>10073122</v>
      </c>
    </row>
    <row r="24" spans="1:9" ht="12.75" customHeight="1" x14ac:dyDescent="0.2">
      <c r="A24" s="226" t="s">
        <v>20</v>
      </c>
      <c r="B24" s="226"/>
      <c r="C24" s="226"/>
      <c r="D24" s="226"/>
      <c r="E24" s="226"/>
      <c r="F24" s="226"/>
      <c r="G24" s="59">
        <v>17</v>
      </c>
      <c r="H24" s="69">
        <v>20346748</v>
      </c>
      <c r="I24" s="69">
        <v>38331383</v>
      </c>
    </row>
    <row r="25" spans="1:9" ht="12.75" customHeight="1" x14ac:dyDescent="0.2">
      <c r="A25" s="226" t="s">
        <v>21</v>
      </c>
      <c r="B25" s="226"/>
      <c r="C25" s="226"/>
      <c r="D25" s="226"/>
      <c r="E25" s="226"/>
      <c r="F25" s="226"/>
      <c r="G25" s="59">
        <v>18</v>
      </c>
      <c r="H25" s="69">
        <v>436483</v>
      </c>
      <c r="I25" s="69">
        <v>234392</v>
      </c>
    </row>
    <row r="26" spans="1:9" ht="12.75" customHeight="1" x14ac:dyDescent="0.2">
      <c r="A26" s="226" t="s">
        <v>22</v>
      </c>
      <c r="B26" s="226"/>
      <c r="C26" s="226"/>
      <c r="D26" s="226"/>
      <c r="E26" s="226"/>
      <c r="F26" s="226"/>
      <c r="G26" s="59">
        <v>19</v>
      </c>
      <c r="H26" s="69">
        <v>19016691</v>
      </c>
      <c r="I26" s="69">
        <v>21155629</v>
      </c>
    </row>
    <row r="27" spans="1:9" ht="12.75" customHeight="1" x14ac:dyDescent="0.2">
      <c r="A27" s="227" t="s">
        <v>23</v>
      </c>
      <c r="B27" s="227"/>
      <c r="C27" s="227"/>
      <c r="D27" s="227"/>
      <c r="E27" s="227"/>
      <c r="F27" s="227"/>
      <c r="G27" s="60">
        <v>20</v>
      </c>
      <c r="H27" s="70">
        <f>SUM(H28:H37)</f>
        <v>57744346</v>
      </c>
      <c r="I27" s="70">
        <f>SUM(I28:I37)</f>
        <v>55535628</v>
      </c>
    </row>
    <row r="28" spans="1:9" ht="12.75" customHeight="1" x14ac:dyDescent="0.2">
      <c r="A28" s="226" t="s">
        <v>24</v>
      </c>
      <c r="B28" s="226"/>
      <c r="C28" s="226"/>
      <c r="D28" s="226"/>
      <c r="E28" s="226"/>
      <c r="F28" s="226"/>
      <c r="G28" s="59">
        <v>21</v>
      </c>
      <c r="H28" s="69">
        <v>8265</v>
      </c>
      <c r="I28" s="69">
        <v>8265</v>
      </c>
    </row>
    <row r="29" spans="1:9" ht="12.75" customHeight="1" x14ac:dyDescent="0.2">
      <c r="A29" s="226" t="s">
        <v>25</v>
      </c>
      <c r="B29" s="226"/>
      <c r="C29" s="226"/>
      <c r="D29" s="226"/>
      <c r="E29" s="226"/>
      <c r="F29" s="226"/>
      <c r="G29" s="59">
        <v>22</v>
      </c>
      <c r="H29" s="69">
        <v>0</v>
      </c>
      <c r="I29" s="69">
        <v>0</v>
      </c>
    </row>
    <row r="30" spans="1:9" ht="12.75" customHeight="1" x14ac:dyDescent="0.2">
      <c r="A30" s="226" t="s">
        <v>26</v>
      </c>
      <c r="B30" s="226"/>
      <c r="C30" s="226"/>
      <c r="D30" s="226"/>
      <c r="E30" s="226"/>
      <c r="F30" s="226"/>
      <c r="G30" s="59">
        <v>23</v>
      </c>
      <c r="H30" s="69">
        <v>0</v>
      </c>
      <c r="I30" s="69">
        <v>0</v>
      </c>
    </row>
    <row r="31" spans="1:9" ht="24.6" customHeight="1" x14ac:dyDescent="0.2">
      <c r="A31" s="226" t="s">
        <v>27</v>
      </c>
      <c r="B31" s="226"/>
      <c r="C31" s="226"/>
      <c r="D31" s="226"/>
      <c r="E31" s="226"/>
      <c r="F31" s="226"/>
      <c r="G31" s="59">
        <v>24</v>
      </c>
      <c r="H31" s="69">
        <v>44849705</v>
      </c>
      <c r="I31" s="69">
        <v>45624533</v>
      </c>
    </row>
    <row r="32" spans="1:9" ht="24" customHeight="1" x14ac:dyDescent="0.2">
      <c r="A32" s="226" t="s">
        <v>28</v>
      </c>
      <c r="B32" s="226"/>
      <c r="C32" s="226"/>
      <c r="D32" s="226"/>
      <c r="E32" s="226"/>
      <c r="F32" s="226"/>
      <c r="G32" s="59">
        <v>25</v>
      </c>
      <c r="H32" s="69">
        <v>0</v>
      </c>
      <c r="I32" s="69">
        <v>0</v>
      </c>
    </row>
    <row r="33" spans="1:9" ht="26.45" customHeight="1" x14ac:dyDescent="0.2">
      <c r="A33" s="226" t="s">
        <v>29</v>
      </c>
      <c r="B33" s="226"/>
      <c r="C33" s="226"/>
      <c r="D33" s="226"/>
      <c r="E33" s="226"/>
      <c r="F33" s="226"/>
      <c r="G33" s="59">
        <v>26</v>
      </c>
      <c r="H33" s="69">
        <v>5725000</v>
      </c>
      <c r="I33" s="69">
        <v>0</v>
      </c>
    </row>
    <row r="34" spans="1:9" ht="12.75" customHeight="1" x14ac:dyDescent="0.2">
      <c r="A34" s="226" t="s">
        <v>30</v>
      </c>
      <c r="B34" s="226"/>
      <c r="C34" s="226"/>
      <c r="D34" s="226"/>
      <c r="E34" s="226"/>
      <c r="F34" s="226"/>
      <c r="G34" s="59">
        <v>27</v>
      </c>
      <c r="H34" s="69">
        <v>754920</v>
      </c>
      <c r="I34" s="69">
        <v>805374</v>
      </c>
    </row>
    <row r="35" spans="1:9" ht="12.75" customHeight="1" x14ac:dyDescent="0.2">
      <c r="A35" s="226" t="s">
        <v>31</v>
      </c>
      <c r="B35" s="226"/>
      <c r="C35" s="226"/>
      <c r="D35" s="226"/>
      <c r="E35" s="226"/>
      <c r="F35" s="226"/>
      <c r="G35" s="59">
        <v>28</v>
      </c>
      <c r="H35" s="69">
        <v>1195746</v>
      </c>
      <c r="I35" s="69">
        <v>1239638</v>
      </c>
    </row>
    <row r="36" spans="1:9" ht="12.75" customHeight="1" x14ac:dyDescent="0.2">
      <c r="A36" s="226" t="s">
        <v>32</v>
      </c>
      <c r="B36" s="226"/>
      <c r="C36" s="226"/>
      <c r="D36" s="226"/>
      <c r="E36" s="226"/>
      <c r="F36" s="226"/>
      <c r="G36" s="59">
        <v>29</v>
      </c>
      <c r="H36" s="69">
        <v>4848053</v>
      </c>
      <c r="I36" s="69">
        <v>5610837</v>
      </c>
    </row>
    <row r="37" spans="1:9" ht="12.75" customHeight="1" x14ac:dyDescent="0.2">
      <c r="A37" s="226" t="s">
        <v>33</v>
      </c>
      <c r="B37" s="226"/>
      <c r="C37" s="226"/>
      <c r="D37" s="226"/>
      <c r="E37" s="226"/>
      <c r="F37" s="226"/>
      <c r="G37" s="59">
        <v>30</v>
      </c>
      <c r="H37" s="69">
        <v>362657</v>
      </c>
      <c r="I37" s="69">
        <v>2246981</v>
      </c>
    </row>
    <row r="38" spans="1:9" ht="12.75" customHeight="1" x14ac:dyDescent="0.2">
      <c r="A38" s="227" t="s">
        <v>34</v>
      </c>
      <c r="B38" s="227"/>
      <c r="C38" s="227"/>
      <c r="D38" s="227"/>
      <c r="E38" s="227"/>
      <c r="F38" s="227"/>
      <c r="G38" s="60">
        <v>31</v>
      </c>
      <c r="H38" s="70">
        <f>H39+H40+H41+H42</f>
        <v>6053332</v>
      </c>
      <c r="I38" s="70">
        <f>I39+I40+I41+I42</f>
        <v>5057456</v>
      </c>
    </row>
    <row r="39" spans="1:9" ht="12.75" customHeight="1" x14ac:dyDescent="0.2">
      <c r="A39" s="226" t="s">
        <v>35</v>
      </c>
      <c r="B39" s="226"/>
      <c r="C39" s="226"/>
      <c r="D39" s="226"/>
      <c r="E39" s="226"/>
      <c r="F39" s="226"/>
      <c r="G39" s="59">
        <v>32</v>
      </c>
      <c r="H39" s="69">
        <v>0</v>
      </c>
      <c r="I39" s="69">
        <v>0</v>
      </c>
    </row>
    <row r="40" spans="1:9" ht="12.75" customHeight="1" x14ac:dyDescent="0.2">
      <c r="A40" s="226" t="s">
        <v>36</v>
      </c>
      <c r="B40" s="226"/>
      <c r="C40" s="226"/>
      <c r="D40" s="226"/>
      <c r="E40" s="226"/>
      <c r="F40" s="226"/>
      <c r="G40" s="59">
        <v>33</v>
      </c>
      <c r="H40" s="69">
        <v>0</v>
      </c>
      <c r="I40" s="69">
        <v>0</v>
      </c>
    </row>
    <row r="41" spans="1:9" ht="12.75" customHeight="1" x14ac:dyDescent="0.2">
      <c r="A41" s="226" t="s">
        <v>37</v>
      </c>
      <c r="B41" s="226"/>
      <c r="C41" s="226"/>
      <c r="D41" s="226"/>
      <c r="E41" s="226"/>
      <c r="F41" s="226"/>
      <c r="G41" s="59">
        <v>34</v>
      </c>
      <c r="H41" s="69">
        <v>924702</v>
      </c>
      <c r="I41" s="69">
        <v>589183</v>
      </c>
    </row>
    <row r="42" spans="1:9" ht="12.75" customHeight="1" x14ac:dyDescent="0.2">
      <c r="A42" s="226" t="s">
        <v>38</v>
      </c>
      <c r="B42" s="226"/>
      <c r="C42" s="226"/>
      <c r="D42" s="226"/>
      <c r="E42" s="226"/>
      <c r="F42" s="226"/>
      <c r="G42" s="59">
        <v>35</v>
      </c>
      <c r="H42" s="69">
        <v>5128630</v>
      </c>
      <c r="I42" s="69">
        <v>4468273</v>
      </c>
    </row>
    <row r="43" spans="1:9" ht="12.75" customHeight="1" x14ac:dyDescent="0.2">
      <c r="A43" s="229" t="s">
        <v>39</v>
      </c>
      <c r="B43" s="229"/>
      <c r="C43" s="229"/>
      <c r="D43" s="229"/>
      <c r="E43" s="229"/>
      <c r="F43" s="229"/>
      <c r="G43" s="59">
        <v>36</v>
      </c>
      <c r="H43" s="69">
        <v>9817221</v>
      </c>
      <c r="I43" s="69">
        <v>13316071</v>
      </c>
    </row>
    <row r="44" spans="1:9" ht="12.75" customHeight="1" x14ac:dyDescent="0.2">
      <c r="A44" s="228" t="s">
        <v>40</v>
      </c>
      <c r="B44" s="228"/>
      <c r="C44" s="228"/>
      <c r="D44" s="228"/>
      <c r="E44" s="228"/>
      <c r="F44" s="228"/>
      <c r="G44" s="60">
        <v>37</v>
      </c>
      <c r="H44" s="70">
        <f>H45+H53+H60+H70</f>
        <v>871945809</v>
      </c>
      <c r="I44" s="70">
        <f>I45+I53+I60+I70</f>
        <v>1165114385</v>
      </c>
    </row>
    <row r="45" spans="1:9" ht="12.75" customHeight="1" x14ac:dyDescent="0.2">
      <c r="A45" s="227" t="s">
        <v>41</v>
      </c>
      <c r="B45" s="227"/>
      <c r="C45" s="227"/>
      <c r="D45" s="227"/>
      <c r="E45" s="227"/>
      <c r="F45" s="227"/>
      <c r="G45" s="60">
        <v>38</v>
      </c>
      <c r="H45" s="70">
        <f>SUM(H46:H52)</f>
        <v>236683629</v>
      </c>
      <c r="I45" s="70">
        <f>SUM(I46:I52)</f>
        <v>269813276</v>
      </c>
    </row>
    <row r="46" spans="1:9" ht="12.75" customHeight="1" x14ac:dyDescent="0.2">
      <c r="A46" s="226" t="s">
        <v>42</v>
      </c>
      <c r="B46" s="226"/>
      <c r="C46" s="226"/>
      <c r="D46" s="226"/>
      <c r="E46" s="226"/>
      <c r="F46" s="226"/>
      <c r="G46" s="59">
        <v>39</v>
      </c>
      <c r="H46" s="69">
        <v>121889202</v>
      </c>
      <c r="I46" s="69">
        <v>130219195</v>
      </c>
    </row>
    <row r="47" spans="1:9" ht="12.75" customHeight="1" x14ac:dyDescent="0.2">
      <c r="A47" s="226" t="s">
        <v>43</v>
      </c>
      <c r="B47" s="226"/>
      <c r="C47" s="226"/>
      <c r="D47" s="226"/>
      <c r="E47" s="226"/>
      <c r="F47" s="226"/>
      <c r="G47" s="59">
        <v>40</v>
      </c>
      <c r="H47" s="69">
        <v>70717300</v>
      </c>
      <c r="I47" s="69">
        <v>76042509</v>
      </c>
    </row>
    <row r="48" spans="1:9" ht="12.75" customHeight="1" x14ac:dyDescent="0.2">
      <c r="A48" s="226" t="s">
        <v>44</v>
      </c>
      <c r="B48" s="226"/>
      <c r="C48" s="226"/>
      <c r="D48" s="226"/>
      <c r="E48" s="226"/>
      <c r="F48" s="226"/>
      <c r="G48" s="59">
        <v>41</v>
      </c>
      <c r="H48" s="69">
        <v>32585272</v>
      </c>
      <c r="I48" s="69">
        <v>47752611</v>
      </c>
    </row>
    <row r="49" spans="1:9" ht="12.75" customHeight="1" x14ac:dyDescent="0.2">
      <c r="A49" s="226" t="s">
        <v>45</v>
      </c>
      <c r="B49" s="226"/>
      <c r="C49" s="226"/>
      <c r="D49" s="226"/>
      <c r="E49" s="226"/>
      <c r="F49" s="226"/>
      <c r="G49" s="59">
        <v>42</v>
      </c>
      <c r="H49" s="69">
        <v>4513841</v>
      </c>
      <c r="I49" s="69">
        <v>3757445</v>
      </c>
    </row>
    <row r="50" spans="1:9" ht="12.75" customHeight="1" x14ac:dyDescent="0.2">
      <c r="A50" s="226" t="s">
        <v>46</v>
      </c>
      <c r="B50" s="226"/>
      <c r="C50" s="226"/>
      <c r="D50" s="226"/>
      <c r="E50" s="226"/>
      <c r="F50" s="226"/>
      <c r="G50" s="59">
        <v>43</v>
      </c>
      <c r="H50" s="69">
        <v>6220758</v>
      </c>
      <c r="I50" s="69">
        <v>10639343</v>
      </c>
    </row>
    <row r="51" spans="1:9" ht="12.75" customHeight="1" x14ac:dyDescent="0.2">
      <c r="A51" s="226" t="s">
        <v>47</v>
      </c>
      <c r="B51" s="226"/>
      <c r="C51" s="226"/>
      <c r="D51" s="226"/>
      <c r="E51" s="226"/>
      <c r="F51" s="226"/>
      <c r="G51" s="59">
        <v>44</v>
      </c>
      <c r="H51" s="69">
        <v>757256</v>
      </c>
      <c r="I51" s="69">
        <v>1402173</v>
      </c>
    </row>
    <row r="52" spans="1:9" ht="12.75" customHeight="1" x14ac:dyDescent="0.2">
      <c r="A52" s="226" t="s">
        <v>48</v>
      </c>
      <c r="B52" s="226"/>
      <c r="C52" s="226"/>
      <c r="D52" s="226"/>
      <c r="E52" s="226"/>
      <c r="F52" s="226"/>
      <c r="G52" s="59">
        <v>45</v>
      </c>
      <c r="H52" s="69">
        <v>0</v>
      </c>
      <c r="I52" s="69">
        <v>0</v>
      </c>
    </row>
    <row r="53" spans="1:9" ht="12.75" customHeight="1" x14ac:dyDescent="0.2">
      <c r="A53" s="227" t="s">
        <v>49</v>
      </c>
      <c r="B53" s="227"/>
      <c r="C53" s="227"/>
      <c r="D53" s="227"/>
      <c r="E53" s="227"/>
      <c r="F53" s="227"/>
      <c r="G53" s="60">
        <v>46</v>
      </c>
      <c r="H53" s="70">
        <f>SUM(H54:H59)</f>
        <v>406669254</v>
      </c>
      <c r="I53" s="70">
        <f>SUM(I54:I59)</f>
        <v>491023811</v>
      </c>
    </row>
    <row r="54" spans="1:9" ht="12.75" customHeight="1" x14ac:dyDescent="0.2">
      <c r="A54" s="226" t="s">
        <v>50</v>
      </c>
      <c r="B54" s="226"/>
      <c r="C54" s="226"/>
      <c r="D54" s="226"/>
      <c r="E54" s="226"/>
      <c r="F54" s="226"/>
      <c r="G54" s="59">
        <v>47</v>
      </c>
      <c r="H54" s="69">
        <v>0</v>
      </c>
      <c r="I54" s="69">
        <v>0</v>
      </c>
    </row>
    <row r="55" spans="1:9" ht="12.75" customHeight="1" x14ac:dyDescent="0.2">
      <c r="A55" s="226" t="s">
        <v>51</v>
      </c>
      <c r="B55" s="226"/>
      <c r="C55" s="226"/>
      <c r="D55" s="226"/>
      <c r="E55" s="226"/>
      <c r="F55" s="226"/>
      <c r="G55" s="59">
        <v>48</v>
      </c>
      <c r="H55" s="69">
        <v>24359145</v>
      </c>
      <c r="I55" s="69">
        <v>47080328</v>
      </c>
    </row>
    <row r="56" spans="1:9" ht="12.75" customHeight="1" x14ac:dyDescent="0.2">
      <c r="A56" s="226" t="s">
        <v>52</v>
      </c>
      <c r="B56" s="226"/>
      <c r="C56" s="226"/>
      <c r="D56" s="226"/>
      <c r="E56" s="226"/>
      <c r="F56" s="226"/>
      <c r="G56" s="59">
        <v>49</v>
      </c>
      <c r="H56" s="69">
        <v>329755317</v>
      </c>
      <c r="I56" s="69">
        <v>375289886</v>
      </c>
    </row>
    <row r="57" spans="1:9" ht="12.75" customHeight="1" x14ac:dyDescent="0.2">
      <c r="A57" s="226" t="s">
        <v>53</v>
      </c>
      <c r="B57" s="226"/>
      <c r="C57" s="226"/>
      <c r="D57" s="226"/>
      <c r="E57" s="226"/>
      <c r="F57" s="226"/>
      <c r="G57" s="59">
        <v>50</v>
      </c>
      <c r="H57" s="69">
        <v>106674</v>
      </c>
      <c r="I57" s="69">
        <v>158190</v>
      </c>
    </row>
    <row r="58" spans="1:9" ht="12.75" customHeight="1" x14ac:dyDescent="0.2">
      <c r="A58" s="226" t="s">
        <v>54</v>
      </c>
      <c r="B58" s="226"/>
      <c r="C58" s="226"/>
      <c r="D58" s="226"/>
      <c r="E58" s="226"/>
      <c r="F58" s="226"/>
      <c r="G58" s="59">
        <v>51</v>
      </c>
      <c r="H58" s="69">
        <v>15940323</v>
      </c>
      <c r="I58" s="69">
        <v>20459566</v>
      </c>
    </row>
    <row r="59" spans="1:9" ht="12.75" customHeight="1" x14ac:dyDescent="0.2">
      <c r="A59" s="226" t="s">
        <v>55</v>
      </c>
      <c r="B59" s="226"/>
      <c r="C59" s="226"/>
      <c r="D59" s="226"/>
      <c r="E59" s="226"/>
      <c r="F59" s="226"/>
      <c r="G59" s="59">
        <v>52</v>
      </c>
      <c r="H59" s="69">
        <v>36507795</v>
      </c>
      <c r="I59" s="69">
        <v>48035841</v>
      </c>
    </row>
    <row r="60" spans="1:9" ht="12.75" customHeight="1" x14ac:dyDescent="0.2">
      <c r="A60" s="227" t="s">
        <v>56</v>
      </c>
      <c r="B60" s="227"/>
      <c r="C60" s="227"/>
      <c r="D60" s="227"/>
      <c r="E60" s="227"/>
      <c r="F60" s="227"/>
      <c r="G60" s="60">
        <v>53</v>
      </c>
      <c r="H60" s="70">
        <f>SUM(H61:H69)</f>
        <v>80628924</v>
      </c>
      <c r="I60" s="70">
        <f>SUM(I61:I69)</f>
        <v>161562243</v>
      </c>
    </row>
    <row r="61" spans="1:9" ht="12.75" customHeight="1" x14ac:dyDescent="0.2">
      <c r="A61" s="226" t="s">
        <v>24</v>
      </c>
      <c r="B61" s="226"/>
      <c r="C61" s="226"/>
      <c r="D61" s="226"/>
      <c r="E61" s="226"/>
      <c r="F61" s="226"/>
      <c r="G61" s="59">
        <v>54</v>
      </c>
      <c r="H61" s="69">
        <v>0</v>
      </c>
      <c r="I61" s="69">
        <v>0</v>
      </c>
    </row>
    <row r="62" spans="1:9" ht="12.75" customHeight="1" x14ac:dyDescent="0.2">
      <c r="A62" s="226" t="s">
        <v>25</v>
      </c>
      <c r="B62" s="226"/>
      <c r="C62" s="226"/>
      <c r="D62" s="226"/>
      <c r="E62" s="226"/>
      <c r="F62" s="226"/>
      <c r="G62" s="59">
        <v>55</v>
      </c>
      <c r="H62" s="69">
        <v>0</v>
      </c>
      <c r="I62" s="69">
        <v>0</v>
      </c>
    </row>
    <row r="63" spans="1:9" ht="12.75" customHeight="1" x14ac:dyDescent="0.2">
      <c r="A63" s="226" t="s">
        <v>26</v>
      </c>
      <c r="B63" s="226"/>
      <c r="C63" s="226"/>
      <c r="D63" s="226"/>
      <c r="E63" s="226"/>
      <c r="F63" s="226"/>
      <c r="G63" s="59">
        <v>56</v>
      </c>
      <c r="H63" s="69">
        <v>0</v>
      </c>
      <c r="I63" s="69">
        <v>0</v>
      </c>
    </row>
    <row r="64" spans="1:9" ht="23.45" customHeight="1" x14ac:dyDescent="0.2">
      <c r="A64" s="226" t="s">
        <v>57</v>
      </c>
      <c r="B64" s="226"/>
      <c r="C64" s="226"/>
      <c r="D64" s="226"/>
      <c r="E64" s="226"/>
      <c r="F64" s="226"/>
      <c r="G64" s="59">
        <v>57</v>
      </c>
      <c r="H64" s="69">
        <v>0</v>
      </c>
      <c r="I64" s="69">
        <v>0</v>
      </c>
    </row>
    <row r="65" spans="1:9" ht="21" customHeight="1" x14ac:dyDescent="0.2">
      <c r="A65" s="226" t="s">
        <v>28</v>
      </c>
      <c r="B65" s="226"/>
      <c r="C65" s="226"/>
      <c r="D65" s="226"/>
      <c r="E65" s="226"/>
      <c r="F65" s="226"/>
      <c r="G65" s="59">
        <v>58</v>
      </c>
      <c r="H65" s="69">
        <v>0</v>
      </c>
      <c r="I65" s="69">
        <v>0</v>
      </c>
    </row>
    <row r="66" spans="1:9" ht="22.9" customHeight="1" x14ac:dyDescent="0.2">
      <c r="A66" s="226" t="s">
        <v>29</v>
      </c>
      <c r="B66" s="226"/>
      <c r="C66" s="226"/>
      <c r="D66" s="226"/>
      <c r="E66" s="226"/>
      <c r="F66" s="226"/>
      <c r="G66" s="59">
        <v>59</v>
      </c>
      <c r="H66" s="69">
        <v>0</v>
      </c>
      <c r="I66" s="69">
        <v>9255000</v>
      </c>
    </row>
    <row r="67" spans="1:9" ht="12.75" customHeight="1" x14ac:dyDescent="0.2">
      <c r="A67" s="226" t="s">
        <v>30</v>
      </c>
      <c r="B67" s="226"/>
      <c r="C67" s="226"/>
      <c r="D67" s="226"/>
      <c r="E67" s="226"/>
      <c r="F67" s="226"/>
      <c r="G67" s="59">
        <v>60</v>
      </c>
      <c r="H67" s="69">
        <v>14927801</v>
      </c>
      <c r="I67" s="69">
        <v>29478446</v>
      </c>
    </row>
    <row r="68" spans="1:9" ht="12.75" customHeight="1" x14ac:dyDescent="0.2">
      <c r="A68" s="226" t="s">
        <v>31</v>
      </c>
      <c r="B68" s="226"/>
      <c r="C68" s="226"/>
      <c r="D68" s="226"/>
      <c r="E68" s="226"/>
      <c r="F68" s="226"/>
      <c r="G68" s="59">
        <v>61</v>
      </c>
      <c r="H68" s="69">
        <v>65701123</v>
      </c>
      <c r="I68" s="69">
        <v>122807275</v>
      </c>
    </row>
    <row r="69" spans="1:9" ht="12.75" customHeight="1" x14ac:dyDescent="0.2">
      <c r="A69" s="226" t="s">
        <v>58</v>
      </c>
      <c r="B69" s="226"/>
      <c r="C69" s="226"/>
      <c r="D69" s="226"/>
      <c r="E69" s="226"/>
      <c r="F69" s="226"/>
      <c r="G69" s="59">
        <v>62</v>
      </c>
      <c r="H69" s="69">
        <v>0</v>
      </c>
      <c r="I69" s="69">
        <v>21522</v>
      </c>
    </row>
    <row r="70" spans="1:9" ht="12.75" customHeight="1" x14ac:dyDescent="0.2">
      <c r="A70" s="229" t="s">
        <v>59</v>
      </c>
      <c r="B70" s="229"/>
      <c r="C70" s="229"/>
      <c r="D70" s="229"/>
      <c r="E70" s="229"/>
      <c r="F70" s="229"/>
      <c r="G70" s="59">
        <v>63</v>
      </c>
      <c r="H70" s="69">
        <v>147964002</v>
      </c>
      <c r="I70" s="69">
        <v>242715055</v>
      </c>
    </row>
    <row r="71" spans="1:9" ht="12.75" customHeight="1" x14ac:dyDescent="0.2">
      <c r="A71" s="244" t="s">
        <v>60</v>
      </c>
      <c r="B71" s="244"/>
      <c r="C71" s="244"/>
      <c r="D71" s="244"/>
      <c r="E71" s="244"/>
      <c r="F71" s="244"/>
      <c r="G71" s="59">
        <v>64</v>
      </c>
      <c r="H71" s="69">
        <v>9570497</v>
      </c>
      <c r="I71" s="69">
        <v>6894267</v>
      </c>
    </row>
    <row r="72" spans="1:9" ht="12.75" customHeight="1" x14ac:dyDescent="0.2">
      <c r="A72" s="228" t="s">
        <v>61</v>
      </c>
      <c r="B72" s="228"/>
      <c r="C72" s="228"/>
      <c r="D72" s="228"/>
      <c r="E72" s="228"/>
      <c r="F72" s="228"/>
      <c r="G72" s="60">
        <v>65</v>
      </c>
      <c r="H72" s="70">
        <f>H8+H9+H44+H71</f>
        <v>1247631630</v>
      </c>
      <c r="I72" s="70">
        <f>I8+I9+I44+I71</f>
        <v>1622328777</v>
      </c>
    </row>
    <row r="73" spans="1:9" ht="12.75" customHeight="1" x14ac:dyDescent="0.2">
      <c r="A73" s="244" t="s">
        <v>62</v>
      </c>
      <c r="B73" s="244"/>
      <c r="C73" s="244"/>
      <c r="D73" s="244"/>
      <c r="E73" s="244"/>
      <c r="F73" s="244"/>
      <c r="G73" s="59">
        <v>66</v>
      </c>
      <c r="H73" s="69">
        <v>1232267421</v>
      </c>
      <c r="I73" s="69">
        <v>1797511206</v>
      </c>
    </row>
    <row r="74" spans="1:9" x14ac:dyDescent="0.2">
      <c r="A74" s="246" t="s">
        <v>63</v>
      </c>
      <c r="B74" s="247"/>
      <c r="C74" s="247"/>
      <c r="D74" s="247"/>
      <c r="E74" s="247"/>
      <c r="F74" s="247"/>
      <c r="G74" s="247"/>
      <c r="H74" s="247"/>
      <c r="I74" s="247"/>
    </row>
    <row r="75" spans="1:9" ht="12.75" customHeight="1" x14ac:dyDescent="0.2">
      <c r="A75" s="228" t="s">
        <v>435</v>
      </c>
      <c r="B75" s="228"/>
      <c r="C75" s="228"/>
      <c r="D75" s="228"/>
      <c r="E75" s="228"/>
      <c r="F75" s="228"/>
      <c r="G75" s="60">
        <v>67</v>
      </c>
      <c r="H75" s="70">
        <f>H76+H77+H78+H84+H85+H92+H95+H98</f>
        <v>650053220</v>
      </c>
      <c r="I75" s="70">
        <f>I76+I77+I78+I84+I85+I92+I95+I98</f>
        <v>847977032</v>
      </c>
    </row>
    <row r="76" spans="1:9" ht="12.75" customHeight="1" x14ac:dyDescent="0.2">
      <c r="A76" s="229" t="s">
        <v>64</v>
      </c>
      <c r="B76" s="229"/>
      <c r="C76" s="229"/>
      <c r="D76" s="229"/>
      <c r="E76" s="229"/>
      <c r="F76" s="229"/>
      <c r="G76" s="59">
        <v>68</v>
      </c>
      <c r="H76" s="71">
        <v>159471379</v>
      </c>
      <c r="I76" s="71">
        <v>159471379</v>
      </c>
    </row>
    <row r="77" spans="1:9" ht="12.75" customHeight="1" x14ac:dyDescent="0.2">
      <c r="A77" s="229" t="s">
        <v>65</v>
      </c>
      <c r="B77" s="229"/>
      <c r="C77" s="229"/>
      <c r="D77" s="229"/>
      <c r="E77" s="229"/>
      <c r="F77" s="229"/>
      <c r="G77" s="59">
        <v>69</v>
      </c>
      <c r="H77" s="71">
        <v>1073176</v>
      </c>
      <c r="I77" s="71">
        <v>1826728</v>
      </c>
    </row>
    <row r="78" spans="1:9" ht="12.75" customHeight="1" x14ac:dyDescent="0.2">
      <c r="A78" s="227" t="s">
        <v>66</v>
      </c>
      <c r="B78" s="227"/>
      <c r="C78" s="227"/>
      <c r="D78" s="227"/>
      <c r="E78" s="227"/>
      <c r="F78" s="227"/>
      <c r="G78" s="60">
        <v>70</v>
      </c>
      <c r="H78" s="70">
        <f>SUM(H79:H83)</f>
        <v>110493918</v>
      </c>
      <c r="I78" s="70">
        <f>SUM(I79:I83)</f>
        <v>113266824</v>
      </c>
    </row>
    <row r="79" spans="1:9" ht="12.75" customHeight="1" x14ac:dyDescent="0.2">
      <c r="A79" s="226" t="s">
        <v>67</v>
      </c>
      <c r="B79" s="226"/>
      <c r="C79" s="226"/>
      <c r="D79" s="226"/>
      <c r="E79" s="226"/>
      <c r="F79" s="226"/>
      <c r="G79" s="59">
        <v>71</v>
      </c>
      <c r="H79" s="71">
        <v>10572684</v>
      </c>
      <c r="I79" s="71">
        <v>10572684</v>
      </c>
    </row>
    <row r="80" spans="1:9" ht="12.75" customHeight="1" x14ac:dyDescent="0.2">
      <c r="A80" s="226" t="s">
        <v>68</v>
      </c>
      <c r="B80" s="226"/>
      <c r="C80" s="226"/>
      <c r="D80" s="226"/>
      <c r="E80" s="226"/>
      <c r="F80" s="226"/>
      <c r="G80" s="59">
        <v>72</v>
      </c>
      <c r="H80" s="71">
        <v>5998550</v>
      </c>
      <c r="I80" s="71">
        <v>5871715</v>
      </c>
    </row>
    <row r="81" spans="1:9" ht="12.75" customHeight="1" x14ac:dyDescent="0.2">
      <c r="A81" s="226" t="s">
        <v>69</v>
      </c>
      <c r="B81" s="226"/>
      <c r="C81" s="226"/>
      <c r="D81" s="226"/>
      <c r="E81" s="226"/>
      <c r="F81" s="226"/>
      <c r="G81" s="59">
        <v>73</v>
      </c>
      <c r="H81" s="71">
        <v>-1998550</v>
      </c>
      <c r="I81" s="71">
        <v>-1871715</v>
      </c>
    </row>
    <row r="82" spans="1:9" ht="12.75" customHeight="1" x14ac:dyDescent="0.2">
      <c r="A82" s="226" t="s">
        <v>70</v>
      </c>
      <c r="B82" s="226"/>
      <c r="C82" s="226"/>
      <c r="D82" s="226"/>
      <c r="E82" s="226"/>
      <c r="F82" s="226"/>
      <c r="G82" s="59">
        <v>74</v>
      </c>
      <c r="H82" s="71">
        <v>67243333</v>
      </c>
      <c r="I82" s="71">
        <v>66074285</v>
      </c>
    </row>
    <row r="83" spans="1:9" ht="12.75" customHeight="1" x14ac:dyDescent="0.2">
      <c r="A83" s="226" t="s">
        <v>71</v>
      </c>
      <c r="B83" s="226"/>
      <c r="C83" s="226"/>
      <c r="D83" s="226"/>
      <c r="E83" s="226"/>
      <c r="F83" s="226"/>
      <c r="G83" s="59">
        <v>75</v>
      </c>
      <c r="H83" s="71">
        <v>28677901</v>
      </c>
      <c r="I83" s="71">
        <v>32619855</v>
      </c>
    </row>
    <row r="84" spans="1:9" ht="12.75" customHeight="1" x14ac:dyDescent="0.2">
      <c r="A84" s="229" t="s">
        <v>72</v>
      </c>
      <c r="B84" s="229"/>
      <c r="C84" s="229"/>
      <c r="D84" s="229"/>
      <c r="E84" s="229"/>
      <c r="F84" s="229"/>
      <c r="G84" s="59">
        <v>76</v>
      </c>
      <c r="H84" s="71">
        <v>0</v>
      </c>
      <c r="I84" s="71">
        <v>0</v>
      </c>
    </row>
    <row r="85" spans="1:9" ht="12.75" customHeight="1" x14ac:dyDescent="0.2">
      <c r="A85" s="245" t="s">
        <v>426</v>
      </c>
      <c r="B85" s="245"/>
      <c r="C85" s="245"/>
      <c r="D85" s="245"/>
      <c r="E85" s="245"/>
      <c r="F85" s="245"/>
      <c r="G85" s="60">
        <v>77</v>
      </c>
      <c r="H85" s="70">
        <f>H86+H87+H88+H89+H90+H91</f>
        <v>757070</v>
      </c>
      <c r="I85" s="70">
        <f>I86+I87+I88+I89+I90+I91</f>
        <v>1025976</v>
      </c>
    </row>
    <row r="86" spans="1:9" ht="25.5" customHeight="1" x14ac:dyDescent="0.2">
      <c r="A86" s="226" t="s">
        <v>421</v>
      </c>
      <c r="B86" s="226"/>
      <c r="C86" s="226"/>
      <c r="D86" s="226"/>
      <c r="E86" s="226"/>
      <c r="F86" s="226"/>
      <c r="G86" s="59">
        <v>78</v>
      </c>
      <c r="H86" s="69">
        <v>830229</v>
      </c>
      <c r="I86" s="69">
        <v>1261937</v>
      </c>
    </row>
    <row r="87" spans="1:9" ht="12.75" customHeight="1" x14ac:dyDescent="0.2">
      <c r="A87" s="226" t="s">
        <v>73</v>
      </c>
      <c r="B87" s="226"/>
      <c r="C87" s="226"/>
      <c r="D87" s="226"/>
      <c r="E87" s="226"/>
      <c r="F87" s="226"/>
      <c r="G87" s="59">
        <v>79</v>
      </c>
      <c r="H87" s="69">
        <v>0</v>
      </c>
      <c r="I87" s="69">
        <v>0</v>
      </c>
    </row>
    <row r="88" spans="1:9" ht="12.75" customHeight="1" x14ac:dyDescent="0.2">
      <c r="A88" s="226" t="s">
        <v>74</v>
      </c>
      <c r="B88" s="226"/>
      <c r="C88" s="226"/>
      <c r="D88" s="226"/>
      <c r="E88" s="226"/>
      <c r="F88" s="226"/>
      <c r="G88" s="59">
        <v>80</v>
      </c>
      <c r="H88" s="69">
        <v>0</v>
      </c>
      <c r="I88" s="69">
        <v>0</v>
      </c>
    </row>
    <row r="89" spans="1:9" ht="12.75" customHeight="1" x14ac:dyDescent="0.2">
      <c r="A89" s="226" t="s">
        <v>338</v>
      </c>
      <c r="B89" s="226"/>
      <c r="C89" s="226"/>
      <c r="D89" s="226"/>
      <c r="E89" s="226"/>
      <c r="F89" s="226"/>
      <c r="G89" s="59">
        <v>81</v>
      </c>
      <c r="H89" s="69">
        <v>0</v>
      </c>
      <c r="I89" s="69">
        <v>0</v>
      </c>
    </row>
    <row r="90" spans="1:9" ht="24" customHeight="1" x14ac:dyDescent="0.2">
      <c r="A90" s="226" t="s">
        <v>339</v>
      </c>
      <c r="B90" s="226"/>
      <c r="C90" s="226"/>
      <c r="D90" s="226"/>
      <c r="E90" s="226"/>
      <c r="F90" s="226"/>
      <c r="G90" s="59">
        <v>82</v>
      </c>
      <c r="H90" s="69">
        <v>-73159</v>
      </c>
      <c r="I90" s="69">
        <v>-235961</v>
      </c>
    </row>
    <row r="91" spans="1:9" x14ac:dyDescent="0.2">
      <c r="A91" s="226" t="s">
        <v>422</v>
      </c>
      <c r="B91" s="226"/>
      <c r="C91" s="226"/>
      <c r="D91" s="226"/>
      <c r="E91" s="226"/>
      <c r="F91" s="226"/>
      <c r="G91" s="59">
        <v>83</v>
      </c>
      <c r="H91" s="69">
        <v>0</v>
      </c>
      <c r="I91" s="69">
        <v>0</v>
      </c>
    </row>
    <row r="92" spans="1:9" ht="12.75" customHeight="1" x14ac:dyDescent="0.2">
      <c r="A92" s="227" t="s">
        <v>427</v>
      </c>
      <c r="B92" s="227"/>
      <c r="C92" s="227"/>
      <c r="D92" s="227"/>
      <c r="E92" s="227"/>
      <c r="F92" s="227"/>
      <c r="G92" s="60">
        <v>84</v>
      </c>
      <c r="H92" s="70">
        <f>H93-H94</f>
        <v>122979209</v>
      </c>
      <c r="I92" s="70">
        <f>I93-I94</f>
        <v>207718470</v>
      </c>
    </row>
    <row r="93" spans="1:9" ht="12.75" customHeight="1" x14ac:dyDescent="0.2">
      <c r="A93" s="226" t="s">
        <v>75</v>
      </c>
      <c r="B93" s="226"/>
      <c r="C93" s="226"/>
      <c r="D93" s="226"/>
      <c r="E93" s="226"/>
      <c r="F93" s="226"/>
      <c r="G93" s="59">
        <v>85</v>
      </c>
      <c r="H93" s="71">
        <v>122979209</v>
      </c>
      <c r="I93" s="71">
        <v>207718470</v>
      </c>
    </row>
    <row r="94" spans="1:9" ht="12.75" customHeight="1" x14ac:dyDescent="0.2">
      <c r="A94" s="226" t="s">
        <v>76</v>
      </c>
      <c r="B94" s="226"/>
      <c r="C94" s="226"/>
      <c r="D94" s="226"/>
      <c r="E94" s="226"/>
      <c r="F94" s="226"/>
      <c r="G94" s="59">
        <v>86</v>
      </c>
      <c r="H94" s="71">
        <v>0</v>
      </c>
      <c r="I94" s="71">
        <v>0</v>
      </c>
    </row>
    <row r="95" spans="1:9" ht="12.75" customHeight="1" x14ac:dyDescent="0.2">
      <c r="A95" s="227" t="s">
        <v>428</v>
      </c>
      <c r="B95" s="227"/>
      <c r="C95" s="227"/>
      <c r="D95" s="227"/>
      <c r="E95" s="227"/>
      <c r="F95" s="227"/>
      <c r="G95" s="60">
        <v>87</v>
      </c>
      <c r="H95" s="70">
        <f>H96-H97</f>
        <v>102600368</v>
      </c>
      <c r="I95" s="70">
        <f>I96-I97</f>
        <v>146860849</v>
      </c>
    </row>
    <row r="96" spans="1:9" ht="12.75" customHeight="1" x14ac:dyDescent="0.2">
      <c r="A96" s="226" t="s">
        <v>77</v>
      </c>
      <c r="B96" s="226"/>
      <c r="C96" s="226"/>
      <c r="D96" s="226"/>
      <c r="E96" s="226"/>
      <c r="F96" s="226"/>
      <c r="G96" s="59">
        <v>88</v>
      </c>
      <c r="H96" s="71">
        <v>102600368</v>
      </c>
      <c r="I96" s="71">
        <v>146860849</v>
      </c>
    </row>
    <row r="97" spans="1:9" ht="12.75" customHeight="1" x14ac:dyDescent="0.2">
      <c r="A97" s="226" t="s">
        <v>78</v>
      </c>
      <c r="B97" s="226"/>
      <c r="C97" s="226"/>
      <c r="D97" s="226"/>
      <c r="E97" s="226"/>
      <c r="F97" s="226"/>
      <c r="G97" s="59">
        <v>89</v>
      </c>
      <c r="H97" s="71">
        <v>0</v>
      </c>
      <c r="I97" s="71">
        <v>0</v>
      </c>
    </row>
    <row r="98" spans="1:9" ht="12.75" customHeight="1" x14ac:dyDescent="0.2">
      <c r="A98" s="229" t="s">
        <v>79</v>
      </c>
      <c r="B98" s="229"/>
      <c r="C98" s="229"/>
      <c r="D98" s="229"/>
      <c r="E98" s="229"/>
      <c r="F98" s="229"/>
      <c r="G98" s="59">
        <v>90</v>
      </c>
      <c r="H98" s="71">
        <v>152678100</v>
      </c>
      <c r="I98" s="71">
        <v>217806806</v>
      </c>
    </row>
    <row r="99" spans="1:9" ht="12.75" customHeight="1" x14ac:dyDescent="0.2">
      <c r="A99" s="228" t="s">
        <v>429</v>
      </c>
      <c r="B99" s="228"/>
      <c r="C99" s="228"/>
      <c r="D99" s="228"/>
      <c r="E99" s="228"/>
      <c r="F99" s="228"/>
      <c r="G99" s="60">
        <v>91</v>
      </c>
      <c r="H99" s="70">
        <f>SUM(H100:H105)</f>
        <v>27941173</v>
      </c>
      <c r="I99" s="70">
        <f>SUM(I100:I105)</f>
        <v>30347173</v>
      </c>
    </row>
    <row r="100" spans="1:9" ht="12.75" customHeight="1" x14ac:dyDescent="0.2">
      <c r="A100" s="226" t="s">
        <v>80</v>
      </c>
      <c r="B100" s="226"/>
      <c r="C100" s="226"/>
      <c r="D100" s="226"/>
      <c r="E100" s="226"/>
      <c r="F100" s="226"/>
      <c r="G100" s="59">
        <v>92</v>
      </c>
      <c r="H100" s="71">
        <v>6596098</v>
      </c>
      <c r="I100" s="71">
        <v>6007892</v>
      </c>
    </row>
    <row r="101" spans="1:9" ht="12.75" customHeight="1" x14ac:dyDescent="0.2">
      <c r="A101" s="226" t="s">
        <v>81</v>
      </c>
      <c r="B101" s="226"/>
      <c r="C101" s="226"/>
      <c r="D101" s="226"/>
      <c r="E101" s="226"/>
      <c r="F101" s="226"/>
      <c r="G101" s="59">
        <v>93</v>
      </c>
      <c r="H101" s="71">
        <v>0</v>
      </c>
      <c r="I101" s="71">
        <v>0</v>
      </c>
    </row>
    <row r="102" spans="1:9" ht="12.75" customHeight="1" x14ac:dyDescent="0.2">
      <c r="A102" s="226" t="s">
        <v>82</v>
      </c>
      <c r="B102" s="226"/>
      <c r="C102" s="226"/>
      <c r="D102" s="226"/>
      <c r="E102" s="226"/>
      <c r="F102" s="226"/>
      <c r="G102" s="59">
        <v>94</v>
      </c>
      <c r="H102" s="71">
        <v>670506</v>
      </c>
      <c r="I102" s="71">
        <v>1595755</v>
      </c>
    </row>
    <row r="103" spans="1:9" ht="12.75" customHeight="1" x14ac:dyDescent="0.2">
      <c r="A103" s="226" t="s">
        <v>83</v>
      </c>
      <c r="B103" s="226"/>
      <c r="C103" s="226"/>
      <c r="D103" s="226"/>
      <c r="E103" s="226"/>
      <c r="F103" s="226"/>
      <c r="G103" s="59">
        <v>95</v>
      </c>
      <c r="H103" s="69">
        <v>940143</v>
      </c>
      <c r="I103" s="69">
        <v>956671</v>
      </c>
    </row>
    <row r="104" spans="1:9" ht="12.75" customHeight="1" x14ac:dyDescent="0.2">
      <c r="A104" s="226" t="s">
        <v>84</v>
      </c>
      <c r="B104" s="226"/>
      <c r="C104" s="226"/>
      <c r="D104" s="226"/>
      <c r="E104" s="226"/>
      <c r="F104" s="226"/>
      <c r="G104" s="59">
        <v>96</v>
      </c>
      <c r="H104" s="69">
        <v>19725986</v>
      </c>
      <c r="I104" s="69">
        <v>21686855</v>
      </c>
    </row>
    <row r="105" spans="1:9" ht="12.75" customHeight="1" x14ac:dyDescent="0.2">
      <c r="A105" s="226" t="s">
        <v>85</v>
      </c>
      <c r="B105" s="226"/>
      <c r="C105" s="226"/>
      <c r="D105" s="226"/>
      <c r="E105" s="226"/>
      <c r="F105" s="226"/>
      <c r="G105" s="59">
        <v>97</v>
      </c>
      <c r="H105" s="69">
        <v>8440</v>
      </c>
      <c r="I105" s="69">
        <v>100000</v>
      </c>
    </row>
    <row r="106" spans="1:9" ht="12.75" customHeight="1" x14ac:dyDescent="0.2">
      <c r="A106" s="228" t="s">
        <v>430</v>
      </c>
      <c r="B106" s="228"/>
      <c r="C106" s="228"/>
      <c r="D106" s="228"/>
      <c r="E106" s="228"/>
      <c r="F106" s="228"/>
      <c r="G106" s="60">
        <v>98</v>
      </c>
      <c r="H106" s="70">
        <f>SUM(H107:H117)</f>
        <v>38438350</v>
      </c>
      <c r="I106" s="70">
        <f>SUM(I107:I117)</f>
        <v>57651420</v>
      </c>
    </row>
    <row r="107" spans="1:9" ht="12.75" customHeight="1" x14ac:dyDescent="0.2">
      <c r="A107" s="226" t="s">
        <v>86</v>
      </c>
      <c r="B107" s="226"/>
      <c r="C107" s="226"/>
      <c r="D107" s="226"/>
      <c r="E107" s="226"/>
      <c r="F107" s="226"/>
      <c r="G107" s="59">
        <v>99</v>
      </c>
      <c r="H107" s="72">
        <v>0</v>
      </c>
      <c r="I107" s="72">
        <v>0</v>
      </c>
    </row>
    <row r="108" spans="1:9" ht="12.75" customHeight="1" x14ac:dyDescent="0.2">
      <c r="A108" s="226" t="s">
        <v>87</v>
      </c>
      <c r="B108" s="226"/>
      <c r="C108" s="226"/>
      <c r="D108" s="226"/>
      <c r="E108" s="226"/>
      <c r="F108" s="226"/>
      <c r="G108" s="59">
        <v>100</v>
      </c>
      <c r="H108" s="71">
        <v>0</v>
      </c>
      <c r="I108" s="71">
        <v>0</v>
      </c>
    </row>
    <row r="109" spans="1:9" ht="12.75" customHeight="1" x14ac:dyDescent="0.2">
      <c r="A109" s="226" t="s">
        <v>88</v>
      </c>
      <c r="B109" s="226"/>
      <c r="C109" s="226"/>
      <c r="D109" s="226"/>
      <c r="E109" s="226"/>
      <c r="F109" s="226"/>
      <c r="G109" s="59">
        <v>101</v>
      </c>
      <c r="H109" s="71">
        <v>0</v>
      </c>
      <c r="I109" s="71">
        <v>0</v>
      </c>
    </row>
    <row r="110" spans="1:9" ht="22.15" customHeight="1" x14ac:dyDescent="0.2">
      <c r="A110" s="226" t="s">
        <v>89</v>
      </c>
      <c r="B110" s="226"/>
      <c r="C110" s="226"/>
      <c r="D110" s="226"/>
      <c r="E110" s="226"/>
      <c r="F110" s="226"/>
      <c r="G110" s="59">
        <v>102</v>
      </c>
      <c r="H110" s="71">
        <v>0</v>
      </c>
      <c r="I110" s="71">
        <v>0</v>
      </c>
    </row>
    <row r="111" spans="1:9" ht="12.75" customHeight="1" x14ac:dyDescent="0.2">
      <c r="A111" s="226" t="s">
        <v>90</v>
      </c>
      <c r="B111" s="226"/>
      <c r="C111" s="226"/>
      <c r="D111" s="226"/>
      <c r="E111" s="226"/>
      <c r="F111" s="226"/>
      <c r="G111" s="59">
        <v>103</v>
      </c>
      <c r="H111" s="71">
        <v>0</v>
      </c>
      <c r="I111" s="71">
        <v>0</v>
      </c>
    </row>
    <row r="112" spans="1:9" ht="12.75" customHeight="1" x14ac:dyDescent="0.2">
      <c r="A112" s="226" t="s">
        <v>91</v>
      </c>
      <c r="B112" s="226"/>
      <c r="C112" s="226"/>
      <c r="D112" s="226"/>
      <c r="E112" s="226"/>
      <c r="F112" s="226"/>
      <c r="G112" s="59">
        <v>104</v>
      </c>
      <c r="H112" s="71">
        <v>23635118</v>
      </c>
      <c r="I112" s="71">
        <v>35646587</v>
      </c>
    </row>
    <row r="113" spans="1:9" ht="12.75" customHeight="1" x14ac:dyDescent="0.2">
      <c r="A113" s="226" t="s">
        <v>92</v>
      </c>
      <c r="B113" s="226"/>
      <c r="C113" s="226"/>
      <c r="D113" s="226"/>
      <c r="E113" s="226"/>
      <c r="F113" s="226"/>
      <c r="G113" s="59">
        <v>105</v>
      </c>
      <c r="H113" s="71">
        <v>0</v>
      </c>
      <c r="I113" s="71">
        <v>0</v>
      </c>
    </row>
    <row r="114" spans="1:9" ht="12.75" customHeight="1" x14ac:dyDescent="0.2">
      <c r="A114" s="226" t="s">
        <v>93</v>
      </c>
      <c r="B114" s="226"/>
      <c r="C114" s="226"/>
      <c r="D114" s="226"/>
      <c r="E114" s="226"/>
      <c r="F114" s="226"/>
      <c r="G114" s="59">
        <v>106</v>
      </c>
      <c r="H114" s="72">
        <v>0</v>
      </c>
      <c r="I114" s="72">
        <v>0</v>
      </c>
    </row>
    <row r="115" spans="1:9" ht="12.75" customHeight="1" x14ac:dyDescent="0.2">
      <c r="A115" s="226" t="s">
        <v>94</v>
      </c>
      <c r="B115" s="226"/>
      <c r="C115" s="226"/>
      <c r="D115" s="226"/>
      <c r="E115" s="226"/>
      <c r="F115" s="226"/>
      <c r="G115" s="59">
        <v>107</v>
      </c>
      <c r="H115" s="71">
        <v>1077676</v>
      </c>
      <c r="I115" s="71">
        <v>932000</v>
      </c>
    </row>
    <row r="116" spans="1:9" ht="12.75" customHeight="1" x14ac:dyDescent="0.2">
      <c r="A116" s="226" t="s">
        <v>95</v>
      </c>
      <c r="B116" s="226"/>
      <c r="C116" s="226"/>
      <c r="D116" s="226"/>
      <c r="E116" s="226"/>
      <c r="F116" s="226"/>
      <c r="G116" s="59">
        <v>108</v>
      </c>
      <c r="H116" s="69">
        <v>10205924</v>
      </c>
      <c r="I116" s="69">
        <v>17037259</v>
      </c>
    </row>
    <row r="117" spans="1:9" ht="12.75" customHeight="1" x14ac:dyDescent="0.2">
      <c r="A117" s="226" t="s">
        <v>96</v>
      </c>
      <c r="B117" s="226"/>
      <c r="C117" s="226"/>
      <c r="D117" s="226"/>
      <c r="E117" s="226"/>
      <c r="F117" s="226"/>
      <c r="G117" s="59">
        <v>109</v>
      </c>
      <c r="H117" s="69">
        <v>3519632</v>
      </c>
      <c r="I117" s="69">
        <v>4035574</v>
      </c>
    </row>
    <row r="118" spans="1:9" ht="12.75" customHeight="1" x14ac:dyDescent="0.2">
      <c r="A118" s="228" t="s">
        <v>431</v>
      </c>
      <c r="B118" s="228"/>
      <c r="C118" s="228"/>
      <c r="D118" s="228"/>
      <c r="E118" s="228"/>
      <c r="F118" s="228"/>
      <c r="G118" s="60">
        <v>110</v>
      </c>
      <c r="H118" s="70">
        <f>SUM(H119:H132)</f>
        <v>484124308</v>
      </c>
      <c r="I118" s="70">
        <f>SUM(I119:I132)</f>
        <v>595539882</v>
      </c>
    </row>
    <row r="119" spans="1:9" ht="12.75" customHeight="1" x14ac:dyDescent="0.2">
      <c r="A119" s="226" t="s">
        <v>86</v>
      </c>
      <c r="B119" s="226"/>
      <c r="C119" s="226"/>
      <c r="D119" s="226"/>
      <c r="E119" s="226"/>
      <c r="F119" s="226"/>
      <c r="G119" s="59">
        <v>111</v>
      </c>
      <c r="H119" s="71">
        <v>0</v>
      </c>
      <c r="I119" s="71">
        <v>0</v>
      </c>
    </row>
    <row r="120" spans="1:9" ht="12.75" customHeight="1" x14ac:dyDescent="0.2">
      <c r="A120" s="226" t="s">
        <v>87</v>
      </c>
      <c r="B120" s="226"/>
      <c r="C120" s="226"/>
      <c r="D120" s="226"/>
      <c r="E120" s="226"/>
      <c r="F120" s="226"/>
      <c r="G120" s="59">
        <v>112</v>
      </c>
      <c r="H120" s="71">
        <v>0</v>
      </c>
      <c r="I120" s="71">
        <v>0</v>
      </c>
    </row>
    <row r="121" spans="1:9" ht="12.75" customHeight="1" x14ac:dyDescent="0.2">
      <c r="A121" s="226" t="s">
        <v>88</v>
      </c>
      <c r="B121" s="226"/>
      <c r="C121" s="226"/>
      <c r="D121" s="226"/>
      <c r="E121" s="226"/>
      <c r="F121" s="226"/>
      <c r="G121" s="59">
        <v>113</v>
      </c>
      <c r="H121" s="71">
        <v>8239472</v>
      </c>
      <c r="I121" s="71">
        <v>17282675</v>
      </c>
    </row>
    <row r="122" spans="1:9" ht="25.9" customHeight="1" x14ac:dyDescent="0.2">
      <c r="A122" s="226" t="s">
        <v>89</v>
      </c>
      <c r="B122" s="226"/>
      <c r="C122" s="226"/>
      <c r="D122" s="226"/>
      <c r="E122" s="226"/>
      <c r="F122" s="226"/>
      <c r="G122" s="59">
        <v>114</v>
      </c>
      <c r="H122" s="71">
        <v>0</v>
      </c>
      <c r="I122" s="71">
        <v>0</v>
      </c>
    </row>
    <row r="123" spans="1:9" ht="12.75" customHeight="1" x14ac:dyDescent="0.2">
      <c r="A123" s="226" t="s">
        <v>90</v>
      </c>
      <c r="B123" s="226"/>
      <c r="C123" s="226"/>
      <c r="D123" s="226"/>
      <c r="E123" s="226"/>
      <c r="F123" s="226"/>
      <c r="G123" s="59">
        <v>115</v>
      </c>
      <c r="H123" s="71">
        <v>277957</v>
      </c>
      <c r="I123" s="71">
        <v>0</v>
      </c>
    </row>
    <row r="124" spans="1:9" ht="12.75" customHeight="1" x14ac:dyDescent="0.2">
      <c r="A124" s="226" t="s">
        <v>91</v>
      </c>
      <c r="B124" s="226"/>
      <c r="C124" s="226"/>
      <c r="D124" s="226"/>
      <c r="E124" s="226"/>
      <c r="F124" s="226"/>
      <c r="G124" s="59">
        <v>116</v>
      </c>
      <c r="H124" s="71">
        <v>26591583</v>
      </c>
      <c r="I124" s="71">
        <v>19920519</v>
      </c>
    </row>
    <row r="125" spans="1:9" ht="12.75" customHeight="1" x14ac:dyDescent="0.2">
      <c r="A125" s="226" t="s">
        <v>92</v>
      </c>
      <c r="B125" s="226"/>
      <c r="C125" s="226"/>
      <c r="D125" s="226"/>
      <c r="E125" s="226"/>
      <c r="F125" s="226"/>
      <c r="G125" s="59">
        <v>117</v>
      </c>
      <c r="H125" s="71">
        <v>226062127</v>
      </c>
      <c r="I125" s="71">
        <v>288407405</v>
      </c>
    </row>
    <row r="126" spans="1:9" ht="12.75" customHeight="1" x14ac:dyDescent="0.2">
      <c r="A126" s="226" t="s">
        <v>93</v>
      </c>
      <c r="B126" s="226"/>
      <c r="C126" s="226"/>
      <c r="D126" s="226"/>
      <c r="E126" s="226"/>
      <c r="F126" s="226"/>
      <c r="G126" s="59">
        <v>118</v>
      </c>
      <c r="H126" s="71">
        <v>148964023</v>
      </c>
      <c r="I126" s="71">
        <v>160452887</v>
      </c>
    </row>
    <row r="127" spans="1:9" x14ac:dyDescent="0.2">
      <c r="A127" s="226" t="s">
        <v>94</v>
      </c>
      <c r="B127" s="226"/>
      <c r="C127" s="226"/>
      <c r="D127" s="226"/>
      <c r="E127" s="226"/>
      <c r="F127" s="226"/>
      <c r="G127" s="59">
        <v>119</v>
      </c>
      <c r="H127" s="71">
        <v>267731</v>
      </c>
      <c r="I127" s="71">
        <v>211000</v>
      </c>
    </row>
    <row r="128" spans="1:9" x14ac:dyDescent="0.2">
      <c r="A128" s="226" t="s">
        <v>97</v>
      </c>
      <c r="B128" s="226"/>
      <c r="C128" s="226"/>
      <c r="D128" s="226"/>
      <c r="E128" s="226"/>
      <c r="F128" s="226"/>
      <c r="G128" s="59">
        <v>120</v>
      </c>
      <c r="H128" s="71">
        <v>17185872</v>
      </c>
      <c r="I128" s="71">
        <v>26199133</v>
      </c>
    </row>
    <row r="129" spans="1:9" x14ac:dyDescent="0.2">
      <c r="A129" s="226" t="s">
        <v>98</v>
      </c>
      <c r="B129" s="226"/>
      <c r="C129" s="226"/>
      <c r="D129" s="226"/>
      <c r="E129" s="226"/>
      <c r="F129" s="226"/>
      <c r="G129" s="59">
        <v>121</v>
      </c>
      <c r="H129" s="71">
        <v>21691344</v>
      </c>
      <c r="I129" s="71">
        <v>37717307</v>
      </c>
    </row>
    <row r="130" spans="1:9" x14ac:dyDescent="0.2">
      <c r="A130" s="226" t="s">
        <v>99</v>
      </c>
      <c r="B130" s="226"/>
      <c r="C130" s="226"/>
      <c r="D130" s="226"/>
      <c r="E130" s="226"/>
      <c r="F130" s="226"/>
      <c r="G130" s="59">
        <v>122</v>
      </c>
      <c r="H130" s="71">
        <v>72217</v>
      </c>
      <c r="I130" s="71">
        <v>82992</v>
      </c>
    </row>
    <row r="131" spans="1:9" x14ac:dyDescent="0.2">
      <c r="A131" s="226" t="s">
        <v>100</v>
      </c>
      <c r="B131" s="226"/>
      <c r="C131" s="226"/>
      <c r="D131" s="226"/>
      <c r="E131" s="226"/>
      <c r="F131" s="226"/>
      <c r="G131" s="59">
        <v>123</v>
      </c>
      <c r="H131" s="69">
        <v>0</v>
      </c>
      <c r="I131" s="69">
        <v>0</v>
      </c>
    </row>
    <row r="132" spans="1:9" x14ac:dyDescent="0.2">
      <c r="A132" s="226" t="s">
        <v>101</v>
      </c>
      <c r="B132" s="226"/>
      <c r="C132" s="226"/>
      <c r="D132" s="226"/>
      <c r="E132" s="226"/>
      <c r="F132" s="226"/>
      <c r="G132" s="59">
        <v>124</v>
      </c>
      <c r="H132" s="69">
        <v>34771982</v>
      </c>
      <c r="I132" s="69">
        <v>45265964</v>
      </c>
    </row>
    <row r="133" spans="1:9" ht="22.15" customHeight="1" x14ac:dyDescent="0.2">
      <c r="A133" s="244" t="s">
        <v>102</v>
      </c>
      <c r="B133" s="244"/>
      <c r="C133" s="244"/>
      <c r="D133" s="244"/>
      <c r="E133" s="244"/>
      <c r="F133" s="244"/>
      <c r="G133" s="59">
        <v>125</v>
      </c>
      <c r="H133" s="69">
        <v>47074579</v>
      </c>
      <c r="I133" s="69">
        <v>90813270</v>
      </c>
    </row>
    <row r="134" spans="1:9" x14ac:dyDescent="0.2">
      <c r="A134" s="228" t="s">
        <v>432</v>
      </c>
      <c r="B134" s="228"/>
      <c r="C134" s="228"/>
      <c r="D134" s="228"/>
      <c r="E134" s="228"/>
      <c r="F134" s="228"/>
      <c r="G134" s="60">
        <v>126</v>
      </c>
      <c r="H134" s="70">
        <f>H75+H99+H106+H118+H133</f>
        <v>1247631630</v>
      </c>
      <c r="I134" s="70">
        <f>I75+I99+I106+I118+I133</f>
        <v>1622328777</v>
      </c>
    </row>
    <row r="135" spans="1:9" x14ac:dyDescent="0.2">
      <c r="A135" s="244" t="s">
        <v>103</v>
      </c>
      <c r="B135" s="244"/>
      <c r="C135" s="244"/>
      <c r="D135" s="244"/>
      <c r="E135" s="244"/>
      <c r="F135" s="244"/>
      <c r="G135" s="59">
        <v>127</v>
      </c>
      <c r="H135" s="69">
        <v>1232267421</v>
      </c>
      <c r="I135" s="69">
        <v>1797511206</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4803149606299213" right="0.74803149606299213" top="0.55118110236220474" bottom="0.6692913385826772" header="0.39370078740157483" footer="0.51181102362204722"/>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52" zoomScale="110" zoomScaleNormal="100" zoomScaleSheetLayoutView="110" workbookViewId="0">
      <selection activeCell="H107" sqref="H107"/>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53" t="s">
        <v>105</v>
      </c>
      <c r="B1" s="231"/>
      <c r="C1" s="231"/>
      <c r="D1" s="231"/>
      <c r="E1" s="231"/>
      <c r="F1" s="231"/>
      <c r="G1" s="231"/>
      <c r="H1" s="231"/>
      <c r="I1" s="231"/>
    </row>
    <row r="2" spans="1:9" x14ac:dyDescent="0.2">
      <c r="A2" s="252" t="s">
        <v>482</v>
      </c>
      <c r="B2" s="233"/>
      <c r="C2" s="233"/>
      <c r="D2" s="233"/>
      <c r="E2" s="233"/>
      <c r="F2" s="233"/>
      <c r="G2" s="233"/>
      <c r="H2" s="233"/>
      <c r="I2" s="233"/>
    </row>
    <row r="3" spans="1:9" x14ac:dyDescent="0.2">
      <c r="A3" s="261" t="s">
        <v>434</v>
      </c>
      <c r="B3" s="262"/>
      <c r="C3" s="262"/>
      <c r="D3" s="262"/>
      <c r="E3" s="262"/>
      <c r="F3" s="262"/>
      <c r="G3" s="262"/>
      <c r="H3" s="262"/>
      <c r="I3" s="262"/>
    </row>
    <row r="4" spans="1:9" x14ac:dyDescent="0.2">
      <c r="A4" s="251" t="s">
        <v>481</v>
      </c>
      <c r="B4" s="236"/>
      <c r="C4" s="236"/>
      <c r="D4" s="236"/>
      <c r="E4" s="236"/>
      <c r="F4" s="236"/>
      <c r="G4" s="236"/>
      <c r="H4" s="236"/>
      <c r="I4" s="237"/>
    </row>
    <row r="5" spans="1:9" ht="23.25" x14ac:dyDescent="0.2">
      <c r="A5" s="249" t="s">
        <v>2</v>
      </c>
      <c r="B5" s="241"/>
      <c r="C5" s="241"/>
      <c r="D5" s="241"/>
      <c r="E5" s="241"/>
      <c r="F5" s="241"/>
      <c r="G5" s="61" t="s">
        <v>106</v>
      </c>
      <c r="H5" s="62" t="s">
        <v>290</v>
      </c>
      <c r="I5" s="62" t="s">
        <v>275</v>
      </c>
    </row>
    <row r="6" spans="1:9" x14ac:dyDescent="0.2">
      <c r="A6" s="250">
        <v>1</v>
      </c>
      <c r="B6" s="239"/>
      <c r="C6" s="239"/>
      <c r="D6" s="239"/>
      <c r="E6" s="239"/>
      <c r="F6" s="239"/>
      <c r="G6" s="63">
        <v>2</v>
      </c>
      <c r="H6" s="62">
        <v>3</v>
      </c>
      <c r="I6" s="62">
        <v>4</v>
      </c>
    </row>
    <row r="7" spans="1:9" x14ac:dyDescent="0.2">
      <c r="A7" s="228" t="s">
        <v>346</v>
      </c>
      <c r="B7" s="228"/>
      <c r="C7" s="228"/>
      <c r="D7" s="228"/>
      <c r="E7" s="228"/>
      <c r="F7" s="228"/>
      <c r="G7" s="60">
        <v>1</v>
      </c>
      <c r="H7" s="70">
        <f>SUM(H8:H12)</f>
        <v>1066152738</v>
      </c>
      <c r="I7" s="70">
        <f>SUM(I8:I12)</f>
        <v>1337880357</v>
      </c>
    </row>
    <row r="8" spans="1:9" x14ac:dyDescent="0.2">
      <c r="A8" s="226" t="s">
        <v>118</v>
      </c>
      <c r="B8" s="226"/>
      <c r="C8" s="226"/>
      <c r="D8" s="226"/>
      <c r="E8" s="226"/>
      <c r="F8" s="226"/>
      <c r="G8" s="59">
        <v>2</v>
      </c>
      <c r="H8" s="69">
        <v>0</v>
      </c>
      <c r="I8" s="69">
        <v>0</v>
      </c>
    </row>
    <row r="9" spans="1:9" x14ac:dyDescent="0.2">
      <c r="A9" s="226" t="s">
        <v>433</v>
      </c>
      <c r="B9" s="226"/>
      <c r="C9" s="226"/>
      <c r="D9" s="226"/>
      <c r="E9" s="226"/>
      <c r="F9" s="226"/>
      <c r="G9" s="59">
        <v>3</v>
      </c>
      <c r="H9" s="69">
        <v>1054377011</v>
      </c>
      <c r="I9" s="69">
        <v>1320019355</v>
      </c>
    </row>
    <row r="10" spans="1:9" x14ac:dyDescent="0.2">
      <c r="A10" s="226" t="s">
        <v>119</v>
      </c>
      <c r="B10" s="226"/>
      <c r="C10" s="226"/>
      <c r="D10" s="226"/>
      <c r="E10" s="226"/>
      <c r="F10" s="226"/>
      <c r="G10" s="59">
        <v>4</v>
      </c>
      <c r="H10" s="69">
        <v>0</v>
      </c>
      <c r="I10" s="69">
        <v>0</v>
      </c>
    </row>
    <row r="11" spans="1:9" x14ac:dyDescent="0.2">
      <c r="A11" s="226" t="s">
        <v>120</v>
      </c>
      <c r="B11" s="226"/>
      <c r="C11" s="226"/>
      <c r="D11" s="226"/>
      <c r="E11" s="226"/>
      <c r="F11" s="226"/>
      <c r="G11" s="59">
        <v>5</v>
      </c>
      <c r="H11" s="69">
        <v>0</v>
      </c>
      <c r="I11" s="69">
        <v>0</v>
      </c>
    </row>
    <row r="12" spans="1:9" x14ac:dyDescent="0.2">
      <c r="A12" s="226" t="s">
        <v>121</v>
      </c>
      <c r="B12" s="226"/>
      <c r="C12" s="226"/>
      <c r="D12" s="226"/>
      <c r="E12" s="226"/>
      <c r="F12" s="226"/>
      <c r="G12" s="59">
        <v>6</v>
      </c>
      <c r="H12" s="69">
        <v>11775727</v>
      </c>
      <c r="I12" s="69">
        <v>17861002</v>
      </c>
    </row>
    <row r="13" spans="1:9" ht="16.5" customHeight="1" x14ac:dyDescent="0.2">
      <c r="A13" s="228" t="s">
        <v>347</v>
      </c>
      <c r="B13" s="228"/>
      <c r="C13" s="228"/>
      <c r="D13" s="228"/>
      <c r="E13" s="228"/>
      <c r="F13" s="228"/>
      <c r="G13" s="60">
        <v>7</v>
      </c>
      <c r="H13" s="70">
        <f>H14+H15+H19+H23+H24+H25+H28+H35</f>
        <v>906546025</v>
      </c>
      <c r="I13" s="70">
        <f>I14+I15+I19+I23+I24+I25+I28+I35</f>
        <v>1124883597</v>
      </c>
    </row>
    <row r="14" spans="1:9" x14ac:dyDescent="0.2">
      <c r="A14" s="226" t="s">
        <v>107</v>
      </c>
      <c r="B14" s="226"/>
      <c r="C14" s="226"/>
      <c r="D14" s="226"/>
      <c r="E14" s="226"/>
      <c r="F14" s="226"/>
      <c r="G14" s="59">
        <v>8</v>
      </c>
      <c r="H14" s="69">
        <v>-8051304</v>
      </c>
      <c r="I14" s="69">
        <v>-19861996</v>
      </c>
    </row>
    <row r="15" spans="1:9" x14ac:dyDescent="0.2">
      <c r="A15" s="260" t="s">
        <v>415</v>
      </c>
      <c r="B15" s="260"/>
      <c r="C15" s="260"/>
      <c r="D15" s="260"/>
      <c r="E15" s="260"/>
      <c r="F15" s="260"/>
      <c r="G15" s="60">
        <v>9</v>
      </c>
      <c r="H15" s="70">
        <f>SUM(H16:H18)</f>
        <v>625238672</v>
      </c>
      <c r="I15" s="70">
        <f>SUM(I16:I18)</f>
        <v>780146302</v>
      </c>
    </row>
    <row r="16" spans="1:9" x14ac:dyDescent="0.2">
      <c r="A16" s="254" t="s">
        <v>122</v>
      </c>
      <c r="B16" s="254"/>
      <c r="C16" s="254"/>
      <c r="D16" s="254"/>
      <c r="E16" s="254"/>
      <c r="F16" s="254"/>
      <c r="G16" s="59">
        <v>10</v>
      </c>
      <c r="H16" s="69">
        <v>451585382</v>
      </c>
      <c r="I16" s="69">
        <v>575081874</v>
      </c>
    </row>
    <row r="17" spans="1:9" x14ac:dyDescent="0.2">
      <c r="A17" s="254" t="s">
        <v>123</v>
      </c>
      <c r="B17" s="254"/>
      <c r="C17" s="254"/>
      <c r="D17" s="254"/>
      <c r="E17" s="254"/>
      <c r="F17" s="254"/>
      <c r="G17" s="59">
        <v>11</v>
      </c>
      <c r="H17" s="69">
        <v>47063034</v>
      </c>
      <c r="I17" s="69">
        <v>50619059</v>
      </c>
    </row>
    <row r="18" spans="1:9" x14ac:dyDescent="0.2">
      <c r="A18" s="254" t="s">
        <v>124</v>
      </c>
      <c r="B18" s="254"/>
      <c r="C18" s="254"/>
      <c r="D18" s="254"/>
      <c r="E18" s="254"/>
      <c r="F18" s="254"/>
      <c r="G18" s="59">
        <v>12</v>
      </c>
      <c r="H18" s="69">
        <v>126590256</v>
      </c>
      <c r="I18" s="69">
        <v>154445369</v>
      </c>
    </row>
    <row r="19" spans="1:9" x14ac:dyDescent="0.2">
      <c r="A19" s="260" t="s">
        <v>416</v>
      </c>
      <c r="B19" s="260"/>
      <c r="C19" s="260"/>
      <c r="D19" s="260"/>
      <c r="E19" s="260"/>
      <c r="F19" s="260"/>
      <c r="G19" s="60">
        <v>13</v>
      </c>
      <c r="H19" s="70">
        <f>SUM(H20:H22)</f>
        <v>186501184</v>
      </c>
      <c r="I19" s="70">
        <f>SUM(I20:I22)</f>
        <v>232974600</v>
      </c>
    </row>
    <row r="20" spans="1:9" x14ac:dyDescent="0.2">
      <c r="A20" s="254" t="s">
        <v>108</v>
      </c>
      <c r="B20" s="254"/>
      <c r="C20" s="254"/>
      <c r="D20" s="254"/>
      <c r="E20" s="254"/>
      <c r="F20" s="254"/>
      <c r="G20" s="59">
        <v>14</v>
      </c>
      <c r="H20" s="69">
        <v>116717743</v>
      </c>
      <c r="I20" s="69">
        <v>143022030</v>
      </c>
    </row>
    <row r="21" spans="1:9" x14ac:dyDescent="0.2">
      <c r="A21" s="254" t="s">
        <v>109</v>
      </c>
      <c r="B21" s="254"/>
      <c r="C21" s="254"/>
      <c r="D21" s="254"/>
      <c r="E21" s="254"/>
      <c r="F21" s="254"/>
      <c r="G21" s="59">
        <v>15</v>
      </c>
      <c r="H21" s="69">
        <v>47162738</v>
      </c>
      <c r="I21" s="69">
        <v>60828008</v>
      </c>
    </row>
    <row r="22" spans="1:9" x14ac:dyDescent="0.2">
      <c r="A22" s="254" t="s">
        <v>110</v>
      </c>
      <c r="B22" s="254"/>
      <c r="C22" s="254"/>
      <c r="D22" s="254"/>
      <c r="E22" s="254"/>
      <c r="F22" s="254"/>
      <c r="G22" s="59">
        <v>16</v>
      </c>
      <c r="H22" s="69">
        <v>22620703</v>
      </c>
      <c r="I22" s="69">
        <v>29124562</v>
      </c>
    </row>
    <row r="23" spans="1:9" x14ac:dyDescent="0.2">
      <c r="A23" s="226" t="s">
        <v>111</v>
      </c>
      <c r="B23" s="226"/>
      <c r="C23" s="226"/>
      <c r="D23" s="226"/>
      <c r="E23" s="226"/>
      <c r="F23" s="226"/>
      <c r="G23" s="59">
        <v>17</v>
      </c>
      <c r="H23" s="69">
        <v>25072019</v>
      </c>
      <c r="I23" s="69">
        <v>29035150</v>
      </c>
    </row>
    <row r="24" spans="1:9" x14ac:dyDescent="0.2">
      <c r="A24" s="226" t="s">
        <v>112</v>
      </c>
      <c r="B24" s="226"/>
      <c r="C24" s="226"/>
      <c r="D24" s="226"/>
      <c r="E24" s="226"/>
      <c r="F24" s="226"/>
      <c r="G24" s="59">
        <v>18</v>
      </c>
      <c r="H24" s="69">
        <v>62571294</v>
      </c>
      <c r="I24" s="69">
        <v>83722958</v>
      </c>
    </row>
    <row r="25" spans="1:9" x14ac:dyDescent="0.2">
      <c r="A25" s="260" t="s">
        <v>417</v>
      </c>
      <c r="B25" s="260"/>
      <c r="C25" s="260"/>
      <c r="D25" s="260"/>
      <c r="E25" s="260"/>
      <c r="F25" s="260"/>
      <c r="G25" s="60">
        <v>19</v>
      </c>
      <c r="H25" s="70">
        <f>H26+H27</f>
        <v>2980830</v>
      </c>
      <c r="I25" s="70">
        <f>I26+I27</f>
        <v>4444247</v>
      </c>
    </row>
    <row r="26" spans="1:9" x14ac:dyDescent="0.2">
      <c r="A26" s="254" t="s">
        <v>125</v>
      </c>
      <c r="B26" s="254"/>
      <c r="C26" s="254"/>
      <c r="D26" s="254"/>
      <c r="E26" s="254"/>
      <c r="F26" s="254"/>
      <c r="G26" s="59">
        <v>20</v>
      </c>
      <c r="H26" s="69">
        <v>1731928</v>
      </c>
      <c r="I26" s="69">
        <v>439909</v>
      </c>
    </row>
    <row r="27" spans="1:9" x14ac:dyDescent="0.2">
      <c r="A27" s="254" t="s">
        <v>126</v>
      </c>
      <c r="B27" s="254"/>
      <c r="C27" s="254"/>
      <c r="D27" s="254"/>
      <c r="E27" s="254"/>
      <c r="F27" s="254"/>
      <c r="G27" s="59">
        <v>21</v>
      </c>
      <c r="H27" s="69">
        <v>1248902</v>
      </c>
      <c r="I27" s="69">
        <v>4004338</v>
      </c>
    </row>
    <row r="28" spans="1:9" x14ac:dyDescent="0.2">
      <c r="A28" s="260" t="s">
        <v>418</v>
      </c>
      <c r="B28" s="260"/>
      <c r="C28" s="260"/>
      <c r="D28" s="260"/>
      <c r="E28" s="260"/>
      <c r="F28" s="260"/>
      <c r="G28" s="60">
        <v>22</v>
      </c>
      <c r="H28" s="70">
        <f>SUM(H29:H34)</f>
        <v>7181990</v>
      </c>
      <c r="I28" s="70">
        <f>SUM(I29:I34)</f>
        <v>4574209</v>
      </c>
    </row>
    <row r="29" spans="1:9" x14ac:dyDescent="0.2">
      <c r="A29" s="254" t="s">
        <v>127</v>
      </c>
      <c r="B29" s="254"/>
      <c r="C29" s="254"/>
      <c r="D29" s="254"/>
      <c r="E29" s="254"/>
      <c r="F29" s="254"/>
      <c r="G29" s="59">
        <v>23</v>
      </c>
      <c r="H29" s="69">
        <v>2141002</v>
      </c>
      <c r="I29" s="69">
        <v>1278764</v>
      </c>
    </row>
    <row r="30" spans="1:9" x14ac:dyDescent="0.2">
      <c r="A30" s="254" t="s">
        <v>128</v>
      </c>
      <c r="B30" s="254"/>
      <c r="C30" s="254"/>
      <c r="D30" s="254"/>
      <c r="E30" s="254"/>
      <c r="F30" s="254"/>
      <c r="G30" s="59">
        <v>24</v>
      </c>
      <c r="H30" s="69">
        <v>0</v>
      </c>
      <c r="I30" s="69">
        <v>0</v>
      </c>
    </row>
    <row r="31" spans="1:9" x14ac:dyDescent="0.2">
      <c r="A31" s="254" t="s">
        <v>129</v>
      </c>
      <c r="B31" s="254"/>
      <c r="C31" s="254"/>
      <c r="D31" s="254"/>
      <c r="E31" s="254"/>
      <c r="F31" s="254"/>
      <c r="G31" s="59">
        <v>25</v>
      </c>
      <c r="H31" s="69">
        <v>1070000</v>
      </c>
      <c r="I31" s="69">
        <v>24000</v>
      </c>
    </row>
    <row r="32" spans="1:9" x14ac:dyDescent="0.2">
      <c r="A32" s="254" t="s">
        <v>130</v>
      </c>
      <c r="B32" s="254"/>
      <c r="C32" s="254"/>
      <c r="D32" s="254"/>
      <c r="E32" s="254"/>
      <c r="F32" s="254"/>
      <c r="G32" s="59">
        <v>26</v>
      </c>
      <c r="H32" s="69">
        <v>275395</v>
      </c>
      <c r="I32" s="69">
        <v>16528</v>
      </c>
    </row>
    <row r="33" spans="1:9" x14ac:dyDescent="0.2">
      <c r="A33" s="254" t="s">
        <v>131</v>
      </c>
      <c r="B33" s="254"/>
      <c r="C33" s="254"/>
      <c r="D33" s="254"/>
      <c r="E33" s="254"/>
      <c r="F33" s="254"/>
      <c r="G33" s="59">
        <v>27</v>
      </c>
      <c r="H33" s="69">
        <v>4225000</v>
      </c>
      <c r="I33" s="69">
        <v>2492608</v>
      </c>
    </row>
    <row r="34" spans="1:9" x14ac:dyDescent="0.2">
      <c r="A34" s="254" t="s">
        <v>132</v>
      </c>
      <c r="B34" s="254"/>
      <c r="C34" s="254"/>
      <c r="D34" s="254"/>
      <c r="E34" s="254"/>
      <c r="F34" s="254"/>
      <c r="G34" s="59">
        <v>28</v>
      </c>
      <c r="H34" s="69">
        <v>-529407</v>
      </c>
      <c r="I34" s="69">
        <v>762309</v>
      </c>
    </row>
    <row r="35" spans="1:9" x14ac:dyDescent="0.2">
      <c r="A35" s="226" t="s">
        <v>113</v>
      </c>
      <c r="B35" s="226"/>
      <c r="C35" s="226"/>
      <c r="D35" s="226"/>
      <c r="E35" s="226"/>
      <c r="F35" s="226"/>
      <c r="G35" s="59">
        <v>29</v>
      </c>
      <c r="H35" s="69">
        <v>5051340</v>
      </c>
      <c r="I35" s="69">
        <v>9848127</v>
      </c>
    </row>
    <row r="36" spans="1:9" x14ac:dyDescent="0.2">
      <c r="A36" s="228" t="s">
        <v>348</v>
      </c>
      <c r="B36" s="228"/>
      <c r="C36" s="228"/>
      <c r="D36" s="228"/>
      <c r="E36" s="228"/>
      <c r="F36" s="228"/>
      <c r="G36" s="60">
        <v>30</v>
      </c>
      <c r="H36" s="70">
        <f>SUM(H37:H46)</f>
        <v>5335507</v>
      </c>
      <c r="I36" s="70">
        <f>SUM(I37:I46)</f>
        <v>6199163</v>
      </c>
    </row>
    <row r="37" spans="1:9" x14ac:dyDescent="0.2">
      <c r="A37" s="226" t="s">
        <v>133</v>
      </c>
      <c r="B37" s="226"/>
      <c r="C37" s="226"/>
      <c r="D37" s="226"/>
      <c r="E37" s="226"/>
      <c r="F37" s="226"/>
      <c r="G37" s="59">
        <v>31</v>
      </c>
      <c r="H37" s="69">
        <v>0</v>
      </c>
      <c r="I37" s="69">
        <v>0</v>
      </c>
    </row>
    <row r="38" spans="1:9" ht="25.15" customHeight="1" x14ac:dyDescent="0.2">
      <c r="A38" s="226" t="s">
        <v>134</v>
      </c>
      <c r="B38" s="226"/>
      <c r="C38" s="226"/>
      <c r="D38" s="226"/>
      <c r="E38" s="226"/>
      <c r="F38" s="226"/>
      <c r="G38" s="59">
        <v>32</v>
      </c>
      <c r="H38" s="69">
        <v>0</v>
      </c>
      <c r="I38" s="69">
        <v>0</v>
      </c>
    </row>
    <row r="39" spans="1:9" ht="28.15" customHeight="1" x14ac:dyDescent="0.2">
      <c r="A39" s="226" t="s">
        <v>135</v>
      </c>
      <c r="B39" s="226"/>
      <c r="C39" s="226"/>
      <c r="D39" s="226"/>
      <c r="E39" s="226"/>
      <c r="F39" s="226"/>
      <c r="G39" s="59">
        <v>33</v>
      </c>
      <c r="H39" s="69">
        <v>0</v>
      </c>
      <c r="I39" s="69">
        <v>0</v>
      </c>
    </row>
    <row r="40" spans="1:9" ht="28.15" customHeight="1" x14ac:dyDescent="0.2">
      <c r="A40" s="226" t="s">
        <v>136</v>
      </c>
      <c r="B40" s="226"/>
      <c r="C40" s="226"/>
      <c r="D40" s="226"/>
      <c r="E40" s="226"/>
      <c r="F40" s="226"/>
      <c r="G40" s="59">
        <v>34</v>
      </c>
      <c r="H40" s="69">
        <v>0</v>
      </c>
      <c r="I40" s="69">
        <v>0</v>
      </c>
    </row>
    <row r="41" spans="1:9" ht="22.9" customHeight="1" x14ac:dyDescent="0.2">
      <c r="A41" s="226" t="s">
        <v>137</v>
      </c>
      <c r="B41" s="226"/>
      <c r="C41" s="226"/>
      <c r="D41" s="226"/>
      <c r="E41" s="226"/>
      <c r="F41" s="226"/>
      <c r="G41" s="59">
        <v>35</v>
      </c>
      <c r="H41" s="69">
        <v>0</v>
      </c>
      <c r="I41" s="69">
        <v>0</v>
      </c>
    </row>
    <row r="42" spans="1:9" x14ac:dyDescent="0.2">
      <c r="A42" s="226" t="s">
        <v>138</v>
      </c>
      <c r="B42" s="226"/>
      <c r="C42" s="226"/>
      <c r="D42" s="226"/>
      <c r="E42" s="226"/>
      <c r="F42" s="226"/>
      <c r="G42" s="59">
        <v>36</v>
      </c>
      <c r="H42" s="69">
        <v>41937</v>
      </c>
      <c r="I42" s="69">
        <v>44372</v>
      </c>
    </row>
    <row r="43" spans="1:9" x14ac:dyDescent="0.2">
      <c r="A43" s="226" t="s">
        <v>139</v>
      </c>
      <c r="B43" s="226"/>
      <c r="C43" s="226"/>
      <c r="D43" s="226"/>
      <c r="E43" s="226"/>
      <c r="F43" s="226"/>
      <c r="G43" s="59">
        <v>37</v>
      </c>
      <c r="H43" s="69">
        <v>4715916</v>
      </c>
      <c r="I43" s="69">
        <v>5357432</v>
      </c>
    </row>
    <row r="44" spans="1:9" x14ac:dyDescent="0.2">
      <c r="A44" s="226" t="s">
        <v>140</v>
      </c>
      <c r="B44" s="226"/>
      <c r="C44" s="226"/>
      <c r="D44" s="226"/>
      <c r="E44" s="226"/>
      <c r="F44" s="226"/>
      <c r="G44" s="59">
        <v>38</v>
      </c>
      <c r="H44" s="69">
        <v>0</v>
      </c>
      <c r="I44" s="69">
        <v>0</v>
      </c>
    </row>
    <row r="45" spans="1:9" x14ac:dyDescent="0.2">
      <c r="A45" s="226" t="s">
        <v>141</v>
      </c>
      <c r="B45" s="226"/>
      <c r="C45" s="226"/>
      <c r="D45" s="226"/>
      <c r="E45" s="226"/>
      <c r="F45" s="226"/>
      <c r="G45" s="59">
        <v>39</v>
      </c>
      <c r="H45" s="69">
        <v>402551</v>
      </c>
      <c r="I45" s="69">
        <v>679606</v>
      </c>
    </row>
    <row r="46" spans="1:9" x14ac:dyDescent="0.2">
      <c r="A46" s="226" t="s">
        <v>142</v>
      </c>
      <c r="B46" s="226"/>
      <c r="C46" s="226"/>
      <c r="D46" s="226"/>
      <c r="E46" s="226"/>
      <c r="F46" s="226"/>
      <c r="G46" s="59">
        <v>40</v>
      </c>
      <c r="H46" s="69">
        <v>175103</v>
      </c>
      <c r="I46" s="69">
        <v>117753</v>
      </c>
    </row>
    <row r="47" spans="1:9" x14ac:dyDescent="0.2">
      <c r="A47" s="228" t="s">
        <v>349</v>
      </c>
      <c r="B47" s="228"/>
      <c r="C47" s="228"/>
      <c r="D47" s="228"/>
      <c r="E47" s="228"/>
      <c r="F47" s="228"/>
      <c r="G47" s="60">
        <v>41</v>
      </c>
      <c r="H47" s="70">
        <f>SUM(H48:H54)</f>
        <v>5255171</v>
      </c>
      <c r="I47" s="70">
        <f>SUM(I48:I54)</f>
        <v>5267295</v>
      </c>
    </row>
    <row r="48" spans="1:9" ht="23.45" customHeight="1" x14ac:dyDescent="0.2">
      <c r="A48" s="226" t="s">
        <v>143</v>
      </c>
      <c r="B48" s="226"/>
      <c r="C48" s="226"/>
      <c r="D48" s="226"/>
      <c r="E48" s="226"/>
      <c r="F48" s="226"/>
      <c r="G48" s="59">
        <v>42</v>
      </c>
      <c r="H48" s="69">
        <v>0</v>
      </c>
      <c r="I48" s="69">
        <v>0</v>
      </c>
    </row>
    <row r="49" spans="1:9" x14ac:dyDescent="0.2">
      <c r="A49" s="248" t="s">
        <v>144</v>
      </c>
      <c r="B49" s="248"/>
      <c r="C49" s="248"/>
      <c r="D49" s="248"/>
      <c r="E49" s="248"/>
      <c r="F49" s="248"/>
      <c r="G49" s="59">
        <v>43</v>
      </c>
      <c r="H49" s="69">
        <v>0</v>
      </c>
      <c r="I49" s="69">
        <v>0</v>
      </c>
    </row>
    <row r="50" spans="1:9" x14ac:dyDescent="0.2">
      <c r="A50" s="248" t="s">
        <v>145</v>
      </c>
      <c r="B50" s="248"/>
      <c r="C50" s="248"/>
      <c r="D50" s="248"/>
      <c r="E50" s="248"/>
      <c r="F50" s="248"/>
      <c r="G50" s="59">
        <v>44</v>
      </c>
      <c r="H50" s="69">
        <v>3582794</v>
      </c>
      <c r="I50" s="69">
        <v>2533587</v>
      </c>
    </row>
    <row r="51" spans="1:9" x14ac:dyDescent="0.2">
      <c r="A51" s="248" t="s">
        <v>146</v>
      </c>
      <c r="B51" s="248"/>
      <c r="C51" s="248"/>
      <c r="D51" s="248"/>
      <c r="E51" s="248"/>
      <c r="F51" s="248"/>
      <c r="G51" s="59">
        <v>45</v>
      </c>
      <c r="H51" s="69">
        <v>1227995</v>
      </c>
      <c r="I51" s="69">
        <v>913291</v>
      </c>
    </row>
    <row r="52" spans="1:9" x14ac:dyDescent="0.2">
      <c r="A52" s="248" t="s">
        <v>147</v>
      </c>
      <c r="B52" s="248"/>
      <c r="C52" s="248"/>
      <c r="D52" s="248"/>
      <c r="E52" s="248"/>
      <c r="F52" s="248"/>
      <c r="G52" s="59">
        <v>46</v>
      </c>
      <c r="H52" s="69">
        <v>437140</v>
      </c>
      <c r="I52" s="69">
        <v>366908</v>
      </c>
    </row>
    <row r="53" spans="1:9" x14ac:dyDescent="0.2">
      <c r="A53" s="248" t="s">
        <v>148</v>
      </c>
      <c r="B53" s="248"/>
      <c r="C53" s="248"/>
      <c r="D53" s="248"/>
      <c r="E53" s="248"/>
      <c r="F53" s="248"/>
      <c r="G53" s="59">
        <v>47</v>
      </c>
      <c r="H53" s="69">
        <v>0</v>
      </c>
      <c r="I53" s="69">
        <v>0</v>
      </c>
    </row>
    <row r="54" spans="1:9" x14ac:dyDescent="0.2">
      <c r="A54" s="248" t="s">
        <v>149</v>
      </c>
      <c r="B54" s="248"/>
      <c r="C54" s="248"/>
      <c r="D54" s="248"/>
      <c r="E54" s="248"/>
      <c r="F54" s="248"/>
      <c r="G54" s="59">
        <v>48</v>
      </c>
      <c r="H54" s="69">
        <v>7242</v>
      </c>
      <c r="I54" s="69">
        <v>1453509</v>
      </c>
    </row>
    <row r="55" spans="1:9" ht="30.6" customHeight="1" x14ac:dyDescent="0.2">
      <c r="A55" s="244" t="s">
        <v>150</v>
      </c>
      <c r="B55" s="244"/>
      <c r="C55" s="244"/>
      <c r="D55" s="244"/>
      <c r="E55" s="244"/>
      <c r="F55" s="244"/>
      <c r="G55" s="59">
        <v>49</v>
      </c>
      <c r="H55" s="69">
        <v>32874871</v>
      </c>
      <c r="I55" s="69">
        <v>43808996</v>
      </c>
    </row>
    <row r="56" spans="1:9" x14ac:dyDescent="0.2">
      <c r="A56" s="244" t="s">
        <v>151</v>
      </c>
      <c r="B56" s="244"/>
      <c r="C56" s="244"/>
      <c r="D56" s="244"/>
      <c r="E56" s="244"/>
      <c r="F56" s="244"/>
      <c r="G56" s="59">
        <v>50</v>
      </c>
      <c r="H56" s="69">
        <v>1305317</v>
      </c>
      <c r="I56" s="69">
        <v>1204351</v>
      </c>
    </row>
    <row r="57" spans="1:9" ht="28.9" customHeight="1" x14ac:dyDescent="0.2">
      <c r="A57" s="244" t="s">
        <v>152</v>
      </c>
      <c r="B57" s="244"/>
      <c r="C57" s="244"/>
      <c r="D57" s="244"/>
      <c r="E57" s="244"/>
      <c r="F57" s="244"/>
      <c r="G57" s="59">
        <v>51</v>
      </c>
      <c r="H57" s="69">
        <v>0</v>
      </c>
      <c r="I57" s="69">
        <v>0</v>
      </c>
    </row>
    <row r="58" spans="1:9" x14ac:dyDescent="0.2">
      <c r="A58" s="244" t="s">
        <v>153</v>
      </c>
      <c r="B58" s="244"/>
      <c r="C58" s="244"/>
      <c r="D58" s="244"/>
      <c r="E58" s="244"/>
      <c r="F58" s="244"/>
      <c r="G58" s="59">
        <v>52</v>
      </c>
      <c r="H58" s="69">
        <v>6581</v>
      </c>
      <c r="I58" s="69">
        <v>41029</v>
      </c>
    </row>
    <row r="59" spans="1:9" x14ac:dyDescent="0.2">
      <c r="A59" s="228" t="s">
        <v>350</v>
      </c>
      <c r="B59" s="228"/>
      <c r="C59" s="228"/>
      <c r="D59" s="228"/>
      <c r="E59" s="228"/>
      <c r="F59" s="228"/>
      <c r="G59" s="60">
        <v>53</v>
      </c>
      <c r="H59" s="70">
        <f>H7+H36+H55+H56</f>
        <v>1105668433</v>
      </c>
      <c r="I59" s="70">
        <f>I7+I36+I55+I56</f>
        <v>1389092867</v>
      </c>
    </row>
    <row r="60" spans="1:9" x14ac:dyDescent="0.2">
      <c r="A60" s="228" t="s">
        <v>351</v>
      </c>
      <c r="B60" s="228"/>
      <c r="C60" s="228"/>
      <c r="D60" s="228"/>
      <c r="E60" s="228"/>
      <c r="F60" s="228"/>
      <c r="G60" s="60">
        <v>54</v>
      </c>
      <c r="H60" s="70">
        <f>H13+H47+H57+H58</f>
        <v>911807777</v>
      </c>
      <c r="I60" s="70">
        <f>I13+I47+I57+I58</f>
        <v>1130191921</v>
      </c>
    </row>
    <row r="61" spans="1:9" x14ac:dyDescent="0.2">
      <c r="A61" s="228" t="s">
        <v>353</v>
      </c>
      <c r="B61" s="228"/>
      <c r="C61" s="228"/>
      <c r="D61" s="228"/>
      <c r="E61" s="228"/>
      <c r="F61" s="228"/>
      <c r="G61" s="60">
        <v>55</v>
      </c>
      <c r="H61" s="70">
        <f>H59-H60</f>
        <v>193860656</v>
      </c>
      <c r="I61" s="70">
        <f>I59-I60</f>
        <v>258900946</v>
      </c>
    </row>
    <row r="62" spans="1:9" x14ac:dyDescent="0.2">
      <c r="A62" s="255" t="s">
        <v>354</v>
      </c>
      <c r="B62" s="255"/>
      <c r="C62" s="255"/>
      <c r="D62" s="255"/>
      <c r="E62" s="255"/>
      <c r="F62" s="255"/>
      <c r="G62" s="60">
        <v>56</v>
      </c>
      <c r="H62" s="70">
        <f>+IF((H59-H60)&gt;0,(H59-H60),0)</f>
        <v>193860656</v>
      </c>
      <c r="I62" s="70">
        <f>+IF((I59-I60)&gt;0,(I59-I60),0)</f>
        <v>258900946</v>
      </c>
    </row>
    <row r="63" spans="1:9" x14ac:dyDescent="0.2">
      <c r="A63" s="255" t="s">
        <v>355</v>
      </c>
      <c r="B63" s="255"/>
      <c r="C63" s="255"/>
      <c r="D63" s="255"/>
      <c r="E63" s="255"/>
      <c r="F63" s="255"/>
      <c r="G63" s="60">
        <v>57</v>
      </c>
      <c r="H63" s="70">
        <f>+IF((H59-H60)&lt;0,(H59-H60),0)</f>
        <v>0</v>
      </c>
      <c r="I63" s="70">
        <f>+IF((I59-I60)&lt;0,(I59-I60),0)</f>
        <v>0</v>
      </c>
    </row>
    <row r="64" spans="1:9" x14ac:dyDescent="0.2">
      <c r="A64" s="244" t="s">
        <v>114</v>
      </c>
      <c r="B64" s="244"/>
      <c r="C64" s="244"/>
      <c r="D64" s="244"/>
      <c r="E64" s="244"/>
      <c r="F64" s="244"/>
      <c r="G64" s="59">
        <v>58</v>
      </c>
      <c r="H64" s="69">
        <v>29507409</v>
      </c>
      <c r="I64" s="69">
        <v>36472959</v>
      </c>
    </row>
    <row r="65" spans="1:9" x14ac:dyDescent="0.2">
      <c r="A65" s="228" t="s">
        <v>356</v>
      </c>
      <c r="B65" s="228"/>
      <c r="C65" s="228"/>
      <c r="D65" s="228"/>
      <c r="E65" s="228"/>
      <c r="F65" s="228"/>
      <c r="G65" s="60">
        <v>59</v>
      </c>
      <c r="H65" s="70">
        <f>H61-H64</f>
        <v>164353247</v>
      </c>
      <c r="I65" s="70">
        <f>I61-I64</f>
        <v>222427987</v>
      </c>
    </row>
    <row r="66" spans="1:9" x14ac:dyDescent="0.2">
      <c r="A66" s="255" t="s">
        <v>357</v>
      </c>
      <c r="B66" s="255"/>
      <c r="C66" s="255"/>
      <c r="D66" s="255"/>
      <c r="E66" s="255"/>
      <c r="F66" s="255"/>
      <c r="G66" s="60">
        <v>60</v>
      </c>
      <c r="H66" s="70">
        <f>+IF((H61-H64)&gt;0,(H61-H64),0)</f>
        <v>164353247</v>
      </c>
      <c r="I66" s="70">
        <f>+IF((I61-I64)&gt;0,(I61-I64),0)</f>
        <v>222427987</v>
      </c>
    </row>
    <row r="67" spans="1:9" x14ac:dyDescent="0.2">
      <c r="A67" s="255" t="s">
        <v>358</v>
      </c>
      <c r="B67" s="255"/>
      <c r="C67" s="255"/>
      <c r="D67" s="255"/>
      <c r="E67" s="255"/>
      <c r="F67" s="255"/>
      <c r="G67" s="60">
        <v>61</v>
      </c>
      <c r="H67" s="70">
        <f>+IF((H61-H64)&lt;0,(H61-H64),0)</f>
        <v>0</v>
      </c>
      <c r="I67" s="70">
        <f>+IF((I61-I64)&lt;0,(I61-I64),0)</f>
        <v>0</v>
      </c>
    </row>
    <row r="68" spans="1:9" x14ac:dyDescent="0.2">
      <c r="A68" s="246" t="s">
        <v>154</v>
      </c>
      <c r="B68" s="246"/>
      <c r="C68" s="246"/>
      <c r="D68" s="246"/>
      <c r="E68" s="246"/>
      <c r="F68" s="246"/>
      <c r="G68" s="256"/>
      <c r="H68" s="256"/>
      <c r="I68" s="256"/>
    </row>
    <row r="69" spans="1:9" ht="25.9" customHeight="1" x14ac:dyDescent="0.2">
      <c r="A69" s="228" t="s">
        <v>359</v>
      </c>
      <c r="B69" s="228"/>
      <c r="C69" s="228"/>
      <c r="D69" s="228"/>
      <c r="E69" s="228"/>
      <c r="F69" s="228"/>
      <c r="G69" s="60">
        <v>62</v>
      </c>
      <c r="H69" s="70">
        <f>H70-H71</f>
        <v>0</v>
      </c>
      <c r="I69" s="70">
        <f>I70-I71</f>
        <v>0</v>
      </c>
    </row>
    <row r="70" spans="1:9" x14ac:dyDescent="0.2">
      <c r="A70" s="248" t="s">
        <v>155</v>
      </c>
      <c r="B70" s="248"/>
      <c r="C70" s="248"/>
      <c r="D70" s="248"/>
      <c r="E70" s="248"/>
      <c r="F70" s="248"/>
      <c r="G70" s="59">
        <v>63</v>
      </c>
      <c r="H70" s="69">
        <v>0</v>
      </c>
      <c r="I70" s="69">
        <v>0</v>
      </c>
    </row>
    <row r="71" spans="1:9" x14ac:dyDescent="0.2">
      <c r="A71" s="248" t="s">
        <v>156</v>
      </c>
      <c r="B71" s="248"/>
      <c r="C71" s="248"/>
      <c r="D71" s="248"/>
      <c r="E71" s="248"/>
      <c r="F71" s="248"/>
      <c r="G71" s="59">
        <v>64</v>
      </c>
      <c r="H71" s="69">
        <v>0</v>
      </c>
      <c r="I71" s="69">
        <v>0</v>
      </c>
    </row>
    <row r="72" spans="1:9" x14ac:dyDescent="0.2">
      <c r="A72" s="244" t="s">
        <v>157</v>
      </c>
      <c r="B72" s="244"/>
      <c r="C72" s="244"/>
      <c r="D72" s="244"/>
      <c r="E72" s="244"/>
      <c r="F72" s="244"/>
      <c r="G72" s="59">
        <v>65</v>
      </c>
      <c r="H72" s="69">
        <v>0</v>
      </c>
      <c r="I72" s="69">
        <v>0</v>
      </c>
    </row>
    <row r="73" spans="1:9" x14ac:dyDescent="0.2">
      <c r="A73" s="255" t="s">
        <v>360</v>
      </c>
      <c r="B73" s="255"/>
      <c r="C73" s="255"/>
      <c r="D73" s="255"/>
      <c r="E73" s="255"/>
      <c r="F73" s="255"/>
      <c r="G73" s="60">
        <v>66</v>
      </c>
      <c r="H73" s="73">
        <v>0</v>
      </c>
      <c r="I73" s="73">
        <v>0</v>
      </c>
    </row>
    <row r="74" spans="1:9" x14ac:dyDescent="0.2">
      <c r="A74" s="255" t="s">
        <v>361</v>
      </c>
      <c r="B74" s="255"/>
      <c r="C74" s="255"/>
      <c r="D74" s="255"/>
      <c r="E74" s="255"/>
      <c r="F74" s="255"/>
      <c r="G74" s="60">
        <v>67</v>
      </c>
      <c r="H74" s="73">
        <v>0</v>
      </c>
      <c r="I74" s="73">
        <v>0</v>
      </c>
    </row>
    <row r="75" spans="1:9" x14ac:dyDescent="0.2">
      <c r="A75" s="246" t="s">
        <v>158</v>
      </c>
      <c r="B75" s="246"/>
      <c r="C75" s="246"/>
      <c r="D75" s="246"/>
      <c r="E75" s="246"/>
      <c r="F75" s="246"/>
      <c r="G75" s="256"/>
      <c r="H75" s="256"/>
      <c r="I75" s="256"/>
    </row>
    <row r="76" spans="1:9" x14ac:dyDescent="0.2">
      <c r="A76" s="228" t="s">
        <v>362</v>
      </c>
      <c r="B76" s="228"/>
      <c r="C76" s="228"/>
      <c r="D76" s="228"/>
      <c r="E76" s="228"/>
      <c r="F76" s="228"/>
      <c r="G76" s="60">
        <v>68</v>
      </c>
      <c r="H76" s="73">
        <v>0</v>
      </c>
      <c r="I76" s="73">
        <v>0</v>
      </c>
    </row>
    <row r="77" spans="1:9" x14ac:dyDescent="0.2">
      <c r="A77" s="267" t="s">
        <v>363</v>
      </c>
      <c r="B77" s="267"/>
      <c r="C77" s="267"/>
      <c r="D77" s="267"/>
      <c r="E77" s="267"/>
      <c r="F77" s="267"/>
      <c r="G77" s="64">
        <v>69</v>
      </c>
      <c r="H77" s="74">
        <v>0</v>
      </c>
      <c r="I77" s="74">
        <v>0</v>
      </c>
    </row>
    <row r="78" spans="1:9" x14ac:dyDescent="0.2">
      <c r="A78" s="267" t="s">
        <v>364</v>
      </c>
      <c r="B78" s="267"/>
      <c r="C78" s="267"/>
      <c r="D78" s="267"/>
      <c r="E78" s="267"/>
      <c r="F78" s="267"/>
      <c r="G78" s="64">
        <v>70</v>
      </c>
      <c r="H78" s="74">
        <v>0</v>
      </c>
      <c r="I78" s="74">
        <v>0</v>
      </c>
    </row>
    <row r="79" spans="1:9" x14ac:dyDescent="0.2">
      <c r="A79" s="228" t="s">
        <v>365</v>
      </c>
      <c r="B79" s="228"/>
      <c r="C79" s="228"/>
      <c r="D79" s="228"/>
      <c r="E79" s="228"/>
      <c r="F79" s="228"/>
      <c r="G79" s="60">
        <v>71</v>
      </c>
      <c r="H79" s="73">
        <v>0</v>
      </c>
      <c r="I79" s="73">
        <v>0</v>
      </c>
    </row>
    <row r="80" spans="1:9" x14ac:dyDescent="0.2">
      <c r="A80" s="228" t="s">
        <v>366</v>
      </c>
      <c r="B80" s="228"/>
      <c r="C80" s="228"/>
      <c r="D80" s="228"/>
      <c r="E80" s="228"/>
      <c r="F80" s="228"/>
      <c r="G80" s="60">
        <v>72</v>
      </c>
      <c r="H80" s="73">
        <v>0</v>
      </c>
      <c r="I80" s="73">
        <v>0</v>
      </c>
    </row>
    <row r="81" spans="1:9" x14ac:dyDescent="0.2">
      <c r="A81" s="255" t="s">
        <v>367</v>
      </c>
      <c r="B81" s="255"/>
      <c r="C81" s="255"/>
      <c r="D81" s="255"/>
      <c r="E81" s="255"/>
      <c r="F81" s="255"/>
      <c r="G81" s="60">
        <v>73</v>
      </c>
      <c r="H81" s="73">
        <v>0</v>
      </c>
      <c r="I81" s="73">
        <v>0</v>
      </c>
    </row>
    <row r="82" spans="1:9" x14ac:dyDescent="0.2">
      <c r="A82" s="255" t="s">
        <v>368</v>
      </c>
      <c r="B82" s="255"/>
      <c r="C82" s="255"/>
      <c r="D82" s="255"/>
      <c r="E82" s="255"/>
      <c r="F82" s="255"/>
      <c r="G82" s="60">
        <v>74</v>
      </c>
      <c r="H82" s="73">
        <v>0</v>
      </c>
      <c r="I82" s="73">
        <v>0</v>
      </c>
    </row>
    <row r="83" spans="1:9" x14ac:dyDescent="0.2">
      <c r="A83" s="246" t="s">
        <v>115</v>
      </c>
      <c r="B83" s="246"/>
      <c r="C83" s="246"/>
      <c r="D83" s="246"/>
      <c r="E83" s="246"/>
      <c r="F83" s="246"/>
      <c r="G83" s="256"/>
      <c r="H83" s="256"/>
      <c r="I83" s="256"/>
    </row>
    <row r="84" spans="1:9" x14ac:dyDescent="0.2">
      <c r="A84" s="257" t="s">
        <v>369</v>
      </c>
      <c r="B84" s="257"/>
      <c r="C84" s="257"/>
      <c r="D84" s="257"/>
      <c r="E84" s="257"/>
      <c r="F84" s="257"/>
      <c r="G84" s="60">
        <v>75</v>
      </c>
      <c r="H84" s="75">
        <f>H85+H86</f>
        <v>164353247</v>
      </c>
      <c r="I84" s="75">
        <f>I85+I86</f>
        <v>222427987</v>
      </c>
    </row>
    <row r="85" spans="1:9" x14ac:dyDescent="0.2">
      <c r="A85" s="258" t="s">
        <v>159</v>
      </c>
      <c r="B85" s="258"/>
      <c r="C85" s="258"/>
      <c r="D85" s="258"/>
      <c r="E85" s="258"/>
      <c r="F85" s="258"/>
      <c r="G85" s="59">
        <v>76</v>
      </c>
      <c r="H85" s="76">
        <v>102600368</v>
      </c>
      <c r="I85" s="76">
        <v>146860849</v>
      </c>
    </row>
    <row r="86" spans="1:9" x14ac:dyDescent="0.2">
      <c r="A86" s="258" t="s">
        <v>160</v>
      </c>
      <c r="B86" s="258"/>
      <c r="C86" s="258"/>
      <c r="D86" s="258"/>
      <c r="E86" s="258"/>
      <c r="F86" s="258"/>
      <c r="G86" s="59">
        <v>77</v>
      </c>
      <c r="H86" s="76">
        <v>61752879</v>
      </c>
      <c r="I86" s="76">
        <v>75567138</v>
      </c>
    </row>
    <row r="87" spans="1:9" x14ac:dyDescent="0.2">
      <c r="A87" s="264" t="s">
        <v>117</v>
      </c>
      <c r="B87" s="264"/>
      <c r="C87" s="264"/>
      <c r="D87" s="264"/>
      <c r="E87" s="264"/>
      <c r="F87" s="264"/>
      <c r="G87" s="265"/>
      <c r="H87" s="265"/>
      <c r="I87" s="265"/>
    </row>
    <row r="88" spans="1:9" x14ac:dyDescent="0.2">
      <c r="A88" s="266" t="s">
        <v>161</v>
      </c>
      <c r="B88" s="266"/>
      <c r="C88" s="266"/>
      <c r="D88" s="266"/>
      <c r="E88" s="266"/>
      <c r="F88" s="266"/>
      <c r="G88" s="59">
        <v>78</v>
      </c>
      <c r="H88" s="76">
        <v>164353247</v>
      </c>
      <c r="I88" s="76">
        <v>222427987</v>
      </c>
    </row>
    <row r="89" spans="1:9" ht="29.25" customHeight="1" x14ac:dyDescent="0.2">
      <c r="A89" s="263" t="s">
        <v>411</v>
      </c>
      <c r="B89" s="263"/>
      <c r="C89" s="263"/>
      <c r="D89" s="263"/>
      <c r="E89" s="263"/>
      <c r="F89" s="263"/>
      <c r="G89" s="60">
        <v>79</v>
      </c>
      <c r="H89" s="75">
        <f>H90+H97</f>
        <v>437875</v>
      </c>
      <c r="I89" s="75">
        <f>I90+I97</f>
        <v>558267</v>
      </c>
    </row>
    <row r="90" spans="1:9" ht="24.6" customHeight="1" x14ac:dyDescent="0.2">
      <c r="A90" s="259" t="s">
        <v>419</v>
      </c>
      <c r="B90" s="259"/>
      <c r="C90" s="259"/>
      <c r="D90" s="259"/>
      <c r="E90" s="259"/>
      <c r="F90" s="259"/>
      <c r="G90" s="60">
        <v>80</v>
      </c>
      <c r="H90" s="75">
        <f>SUM(H91:H95)</f>
        <v>0</v>
      </c>
      <c r="I90" s="75">
        <f>SUM(I91:I95)</f>
        <v>818508</v>
      </c>
    </row>
    <row r="91" spans="1:9" ht="24.6" customHeight="1" x14ac:dyDescent="0.2">
      <c r="A91" s="248" t="s">
        <v>340</v>
      </c>
      <c r="B91" s="248"/>
      <c r="C91" s="248"/>
      <c r="D91" s="248"/>
      <c r="E91" s="248"/>
      <c r="F91" s="248"/>
      <c r="G91" s="59">
        <v>81</v>
      </c>
      <c r="H91" s="76">
        <v>0</v>
      </c>
      <c r="I91" s="76">
        <v>0</v>
      </c>
    </row>
    <row r="92" spans="1:9" ht="39" customHeight="1" x14ac:dyDescent="0.2">
      <c r="A92" s="248" t="s">
        <v>341</v>
      </c>
      <c r="B92" s="248"/>
      <c r="C92" s="248"/>
      <c r="D92" s="248"/>
      <c r="E92" s="248"/>
      <c r="F92" s="248"/>
      <c r="G92" s="59">
        <v>82</v>
      </c>
      <c r="H92" s="76">
        <v>0</v>
      </c>
      <c r="I92" s="76">
        <v>818508</v>
      </c>
    </row>
    <row r="93" spans="1:9" ht="44.25" customHeight="1" x14ac:dyDescent="0.2">
      <c r="A93" s="248" t="s">
        <v>342</v>
      </c>
      <c r="B93" s="248"/>
      <c r="C93" s="248"/>
      <c r="D93" s="248"/>
      <c r="E93" s="248"/>
      <c r="F93" s="248"/>
      <c r="G93" s="59">
        <v>83</v>
      </c>
      <c r="H93" s="76">
        <v>0</v>
      </c>
      <c r="I93" s="76">
        <v>0</v>
      </c>
    </row>
    <row r="94" spans="1:9" ht="16.5" customHeight="1" x14ac:dyDescent="0.2">
      <c r="A94" s="248" t="s">
        <v>343</v>
      </c>
      <c r="B94" s="248"/>
      <c r="C94" s="248"/>
      <c r="D94" s="248"/>
      <c r="E94" s="248"/>
      <c r="F94" s="248"/>
      <c r="G94" s="59">
        <v>84</v>
      </c>
      <c r="H94" s="76">
        <v>0</v>
      </c>
      <c r="I94" s="76">
        <v>0</v>
      </c>
    </row>
    <row r="95" spans="1:9" ht="13.5" customHeight="1" x14ac:dyDescent="0.2">
      <c r="A95" s="248" t="s">
        <v>344</v>
      </c>
      <c r="B95" s="248"/>
      <c r="C95" s="248"/>
      <c r="D95" s="248"/>
      <c r="E95" s="248"/>
      <c r="F95" s="248"/>
      <c r="G95" s="59">
        <v>85</v>
      </c>
      <c r="H95" s="76">
        <v>0</v>
      </c>
      <c r="I95" s="76">
        <v>0</v>
      </c>
    </row>
    <row r="96" spans="1:9" ht="24.6" customHeight="1" x14ac:dyDescent="0.2">
      <c r="A96" s="248" t="s">
        <v>345</v>
      </c>
      <c r="B96" s="248"/>
      <c r="C96" s="248"/>
      <c r="D96" s="248"/>
      <c r="E96" s="248"/>
      <c r="F96" s="248"/>
      <c r="G96" s="59">
        <v>86</v>
      </c>
      <c r="H96" s="76">
        <v>0</v>
      </c>
      <c r="I96" s="76">
        <v>0</v>
      </c>
    </row>
    <row r="97" spans="1:9" ht="24.6" customHeight="1" x14ac:dyDescent="0.2">
      <c r="A97" s="259" t="s">
        <v>412</v>
      </c>
      <c r="B97" s="259"/>
      <c r="C97" s="259"/>
      <c r="D97" s="259"/>
      <c r="E97" s="259"/>
      <c r="F97" s="259"/>
      <c r="G97" s="60">
        <v>87</v>
      </c>
      <c r="H97" s="75">
        <f>SUM(H98:H106)</f>
        <v>437875</v>
      </c>
      <c r="I97" s="75">
        <f>SUM(I98:I106)</f>
        <v>-260241</v>
      </c>
    </row>
    <row r="98" spans="1:9" x14ac:dyDescent="0.2">
      <c r="A98" s="248" t="s">
        <v>162</v>
      </c>
      <c r="B98" s="248"/>
      <c r="C98" s="248"/>
      <c r="D98" s="248"/>
      <c r="E98" s="248"/>
      <c r="F98" s="248"/>
      <c r="G98" s="59">
        <v>88</v>
      </c>
      <c r="H98" s="76">
        <v>437875</v>
      </c>
      <c r="I98" s="76">
        <v>-260241</v>
      </c>
    </row>
    <row r="99" spans="1:9" x14ac:dyDescent="0.2">
      <c r="A99" s="248" t="s">
        <v>436</v>
      </c>
      <c r="B99" s="248"/>
      <c r="C99" s="248"/>
      <c r="D99" s="248"/>
      <c r="E99" s="248"/>
      <c r="F99" s="248"/>
      <c r="G99" s="59">
        <v>89</v>
      </c>
      <c r="H99" s="76">
        <v>0</v>
      </c>
      <c r="I99" s="76">
        <v>0</v>
      </c>
    </row>
    <row r="100" spans="1:9" ht="35.25" customHeight="1" x14ac:dyDescent="0.2">
      <c r="A100" s="248" t="s">
        <v>437</v>
      </c>
      <c r="B100" s="248"/>
      <c r="C100" s="248"/>
      <c r="D100" s="248"/>
      <c r="E100" s="248"/>
      <c r="F100" s="248"/>
      <c r="G100" s="59">
        <v>90</v>
      </c>
      <c r="H100" s="76">
        <v>0</v>
      </c>
      <c r="I100" s="76">
        <v>0</v>
      </c>
    </row>
    <row r="101" spans="1:9" x14ac:dyDescent="0.2">
      <c r="A101" s="248" t="s">
        <v>438</v>
      </c>
      <c r="B101" s="248"/>
      <c r="C101" s="248"/>
      <c r="D101" s="248"/>
      <c r="E101" s="248"/>
      <c r="F101" s="248"/>
      <c r="G101" s="59">
        <v>91</v>
      </c>
      <c r="H101" s="76">
        <v>0</v>
      </c>
      <c r="I101" s="76">
        <v>0</v>
      </c>
    </row>
    <row r="102" spans="1:9" ht="33.75" customHeight="1" x14ac:dyDescent="0.2">
      <c r="A102" s="248" t="s">
        <v>439</v>
      </c>
      <c r="B102" s="248"/>
      <c r="C102" s="248"/>
      <c r="D102" s="248"/>
      <c r="E102" s="248"/>
      <c r="F102" s="248"/>
      <c r="G102" s="59">
        <v>92</v>
      </c>
      <c r="H102" s="76">
        <v>0</v>
      </c>
      <c r="I102" s="76">
        <v>0</v>
      </c>
    </row>
    <row r="103" spans="1:9" ht="29.25" customHeight="1" x14ac:dyDescent="0.2">
      <c r="A103" s="248" t="s">
        <v>440</v>
      </c>
      <c r="B103" s="248"/>
      <c r="C103" s="248"/>
      <c r="D103" s="248"/>
      <c r="E103" s="248"/>
      <c r="F103" s="248"/>
      <c r="G103" s="59">
        <v>93</v>
      </c>
      <c r="H103" s="76">
        <v>0</v>
      </c>
      <c r="I103" s="76">
        <v>0</v>
      </c>
    </row>
    <row r="104" spans="1:9" x14ac:dyDescent="0.2">
      <c r="A104" s="248" t="s">
        <v>441</v>
      </c>
      <c r="B104" s="248"/>
      <c r="C104" s="248"/>
      <c r="D104" s="248"/>
      <c r="E104" s="248"/>
      <c r="F104" s="248"/>
      <c r="G104" s="59">
        <v>94</v>
      </c>
      <c r="H104" s="76">
        <v>0</v>
      </c>
      <c r="I104" s="76">
        <v>0</v>
      </c>
    </row>
    <row r="105" spans="1:9" ht="24.75" customHeight="1" x14ac:dyDescent="0.2">
      <c r="A105" s="248" t="s">
        <v>442</v>
      </c>
      <c r="B105" s="248"/>
      <c r="C105" s="248"/>
      <c r="D105" s="248"/>
      <c r="E105" s="248"/>
      <c r="F105" s="248"/>
      <c r="G105" s="59">
        <v>95</v>
      </c>
      <c r="H105" s="76">
        <v>0</v>
      </c>
      <c r="I105" s="76">
        <v>0</v>
      </c>
    </row>
    <row r="106" spans="1:9" ht="15.75" customHeight="1" x14ac:dyDescent="0.2">
      <c r="A106" s="248" t="s">
        <v>443</v>
      </c>
      <c r="B106" s="248"/>
      <c r="C106" s="248"/>
      <c r="D106" s="248"/>
      <c r="E106" s="248"/>
      <c r="F106" s="248"/>
      <c r="G106" s="59">
        <v>96</v>
      </c>
      <c r="H106" s="76">
        <v>0</v>
      </c>
      <c r="I106" s="76">
        <v>0</v>
      </c>
    </row>
    <row r="107" spans="1:9" ht="24.75" customHeight="1" x14ac:dyDescent="0.2">
      <c r="A107" s="248" t="s">
        <v>444</v>
      </c>
      <c r="B107" s="248"/>
      <c r="C107" s="248"/>
      <c r="D107" s="248"/>
      <c r="E107" s="248"/>
      <c r="F107" s="248"/>
      <c r="G107" s="59">
        <v>97</v>
      </c>
      <c r="H107" s="76">
        <v>0</v>
      </c>
      <c r="I107" s="76">
        <v>0</v>
      </c>
    </row>
    <row r="108" spans="1:9" ht="27.6" customHeight="1" x14ac:dyDescent="0.2">
      <c r="A108" s="263" t="s">
        <v>414</v>
      </c>
      <c r="B108" s="263"/>
      <c r="C108" s="263"/>
      <c r="D108" s="263"/>
      <c r="E108" s="263"/>
      <c r="F108" s="263"/>
      <c r="G108" s="60">
        <v>98</v>
      </c>
      <c r="H108" s="75">
        <f>H90+H97-H107-H96</f>
        <v>437875</v>
      </c>
      <c r="I108" s="75">
        <f>I90+I97-I107-I96</f>
        <v>558267</v>
      </c>
    </row>
    <row r="109" spans="1:9" x14ac:dyDescent="0.2">
      <c r="A109" s="263" t="s">
        <v>352</v>
      </c>
      <c r="B109" s="263"/>
      <c r="C109" s="263"/>
      <c r="D109" s="263"/>
      <c r="E109" s="263"/>
      <c r="F109" s="263"/>
      <c r="G109" s="60">
        <v>99</v>
      </c>
      <c r="H109" s="75">
        <f>H88+H108</f>
        <v>164791122</v>
      </c>
      <c r="I109" s="75">
        <f>I88+I108</f>
        <v>222986254</v>
      </c>
    </row>
    <row r="110" spans="1:9" x14ac:dyDescent="0.2">
      <c r="A110" s="246" t="s">
        <v>163</v>
      </c>
      <c r="B110" s="246"/>
      <c r="C110" s="246"/>
      <c r="D110" s="246"/>
      <c r="E110" s="246"/>
      <c r="F110" s="246"/>
      <c r="G110" s="256"/>
      <c r="H110" s="256"/>
      <c r="I110" s="256"/>
    </row>
    <row r="111" spans="1:9" ht="24.75" customHeight="1" x14ac:dyDescent="0.2">
      <c r="A111" s="257" t="s">
        <v>413</v>
      </c>
      <c r="B111" s="257"/>
      <c r="C111" s="257"/>
      <c r="D111" s="257"/>
      <c r="E111" s="257"/>
      <c r="F111" s="257"/>
      <c r="G111" s="60">
        <v>100</v>
      </c>
      <c r="H111" s="75">
        <f>H112+H113</f>
        <v>164791122</v>
      </c>
      <c r="I111" s="75">
        <f>I112+I113</f>
        <v>222986254</v>
      </c>
    </row>
    <row r="112" spans="1:9" x14ac:dyDescent="0.2">
      <c r="A112" s="258" t="s">
        <v>116</v>
      </c>
      <c r="B112" s="258"/>
      <c r="C112" s="258"/>
      <c r="D112" s="258"/>
      <c r="E112" s="258"/>
      <c r="F112" s="258"/>
      <c r="G112" s="59">
        <v>101</v>
      </c>
      <c r="H112" s="76">
        <v>102851911</v>
      </c>
      <c r="I112" s="76">
        <v>147129647</v>
      </c>
    </row>
    <row r="113" spans="1:9" x14ac:dyDescent="0.2">
      <c r="A113" s="258" t="s">
        <v>164</v>
      </c>
      <c r="B113" s="258"/>
      <c r="C113" s="258"/>
      <c r="D113" s="258"/>
      <c r="E113" s="258"/>
      <c r="F113" s="258"/>
      <c r="G113" s="59">
        <v>102</v>
      </c>
      <c r="H113" s="76">
        <v>61939211</v>
      </c>
      <c r="I113" s="76">
        <v>75856607</v>
      </c>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4803149606299213" right="0.15748031496062992" top="0.70866141732283472" bottom="0.6692913385826772"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6" zoomScale="110" zoomScaleNormal="100" workbookViewId="0">
      <selection activeCell="I59" sqref="I59"/>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53" t="s">
        <v>165</v>
      </c>
      <c r="B1" s="268"/>
      <c r="C1" s="268"/>
      <c r="D1" s="268"/>
      <c r="E1" s="268"/>
      <c r="F1" s="268"/>
      <c r="G1" s="268"/>
      <c r="H1" s="268"/>
      <c r="I1" s="268"/>
    </row>
    <row r="2" spans="1:9" x14ac:dyDescent="0.2">
      <c r="A2" s="252" t="s">
        <v>483</v>
      </c>
      <c r="B2" s="233"/>
      <c r="C2" s="233"/>
      <c r="D2" s="233"/>
      <c r="E2" s="233"/>
      <c r="F2" s="233"/>
      <c r="G2" s="233"/>
      <c r="H2" s="233"/>
      <c r="I2" s="233"/>
    </row>
    <row r="3" spans="1:9" x14ac:dyDescent="0.2">
      <c r="A3" s="261" t="s">
        <v>434</v>
      </c>
      <c r="B3" s="271"/>
      <c r="C3" s="271"/>
      <c r="D3" s="271"/>
      <c r="E3" s="271"/>
      <c r="F3" s="271"/>
      <c r="G3" s="271"/>
      <c r="H3" s="271"/>
      <c r="I3" s="271"/>
    </row>
    <row r="4" spans="1:9" x14ac:dyDescent="0.2">
      <c r="A4" s="269" t="s">
        <v>481</v>
      </c>
      <c r="B4" s="236"/>
      <c r="C4" s="236"/>
      <c r="D4" s="236"/>
      <c r="E4" s="236"/>
      <c r="F4" s="236"/>
      <c r="G4" s="236"/>
      <c r="H4" s="236"/>
      <c r="I4" s="237"/>
    </row>
    <row r="5" spans="1:9" ht="22.5" x14ac:dyDescent="0.2">
      <c r="A5" s="249" t="s">
        <v>2</v>
      </c>
      <c r="B5" s="241"/>
      <c r="C5" s="241"/>
      <c r="D5" s="241"/>
      <c r="E5" s="241"/>
      <c r="F5" s="241"/>
      <c r="G5" s="65" t="s">
        <v>106</v>
      </c>
      <c r="H5" s="62" t="s">
        <v>290</v>
      </c>
      <c r="I5" s="62" t="s">
        <v>275</v>
      </c>
    </row>
    <row r="6" spans="1:9" x14ac:dyDescent="0.2">
      <c r="A6" s="272">
        <v>1</v>
      </c>
      <c r="B6" s="241"/>
      <c r="C6" s="241"/>
      <c r="D6" s="241"/>
      <c r="E6" s="241"/>
      <c r="F6" s="241"/>
      <c r="G6" s="62">
        <v>2</v>
      </c>
      <c r="H6" s="62" t="s">
        <v>166</v>
      </c>
      <c r="I6" s="62" t="s">
        <v>167</v>
      </c>
    </row>
    <row r="7" spans="1:9" x14ac:dyDescent="0.2">
      <c r="A7" s="273" t="s">
        <v>168</v>
      </c>
      <c r="B7" s="273"/>
      <c r="C7" s="273"/>
      <c r="D7" s="273"/>
      <c r="E7" s="273"/>
      <c r="F7" s="273"/>
      <c r="G7" s="273"/>
      <c r="H7" s="273"/>
      <c r="I7" s="273"/>
    </row>
    <row r="8" spans="1:9" ht="12.75" customHeight="1" x14ac:dyDescent="0.2">
      <c r="A8" s="248" t="s">
        <v>169</v>
      </c>
      <c r="B8" s="248"/>
      <c r="C8" s="248"/>
      <c r="D8" s="248"/>
      <c r="E8" s="248"/>
      <c r="F8" s="248"/>
      <c r="G8" s="64">
        <v>1</v>
      </c>
      <c r="H8" s="77">
        <v>0</v>
      </c>
      <c r="I8" s="77">
        <v>0</v>
      </c>
    </row>
    <row r="9" spans="1:9" ht="12.75" customHeight="1" x14ac:dyDescent="0.2">
      <c r="A9" s="255" t="s">
        <v>170</v>
      </c>
      <c r="B9" s="255"/>
      <c r="C9" s="255"/>
      <c r="D9" s="255"/>
      <c r="E9" s="255"/>
      <c r="F9" s="255"/>
      <c r="G9" s="60">
        <v>2</v>
      </c>
      <c r="H9" s="78">
        <f>H10+H11+H12+H13+H14+H15+H16+H17</f>
        <v>0</v>
      </c>
      <c r="I9" s="78">
        <f>I10+I11+I12+I13+I14+I15+I16+I17</f>
        <v>0</v>
      </c>
    </row>
    <row r="10" spans="1:9" ht="12.75" customHeight="1" x14ac:dyDescent="0.2">
      <c r="A10" s="270" t="s">
        <v>171</v>
      </c>
      <c r="B10" s="270"/>
      <c r="C10" s="270"/>
      <c r="D10" s="270"/>
      <c r="E10" s="270"/>
      <c r="F10" s="270"/>
      <c r="G10" s="64">
        <v>3</v>
      </c>
      <c r="H10" s="77">
        <v>0</v>
      </c>
      <c r="I10" s="77">
        <v>0</v>
      </c>
    </row>
    <row r="11" spans="1:9" ht="31.15" customHeight="1" x14ac:dyDescent="0.2">
      <c r="A11" s="270" t="s">
        <v>295</v>
      </c>
      <c r="B11" s="270"/>
      <c r="C11" s="270"/>
      <c r="D11" s="270"/>
      <c r="E11" s="270"/>
      <c r="F11" s="270"/>
      <c r="G11" s="64">
        <v>4</v>
      </c>
      <c r="H11" s="77">
        <v>0</v>
      </c>
      <c r="I11" s="77">
        <v>0</v>
      </c>
    </row>
    <row r="12" spans="1:9" ht="28.15" customHeight="1" x14ac:dyDescent="0.2">
      <c r="A12" s="270" t="s">
        <v>296</v>
      </c>
      <c r="B12" s="270"/>
      <c r="C12" s="270"/>
      <c r="D12" s="270"/>
      <c r="E12" s="270"/>
      <c r="F12" s="270"/>
      <c r="G12" s="64">
        <v>5</v>
      </c>
      <c r="H12" s="77">
        <v>0</v>
      </c>
      <c r="I12" s="77">
        <v>0</v>
      </c>
    </row>
    <row r="13" spans="1:9" ht="12.75" customHeight="1" x14ac:dyDescent="0.2">
      <c r="A13" s="270" t="s">
        <v>172</v>
      </c>
      <c r="B13" s="270"/>
      <c r="C13" s="270"/>
      <c r="D13" s="270"/>
      <c r="E13" s="270"/>
      <c r="F13" s="270"/>
      <c r="G13" s="64">
        <v>6</v>
      </c>
      <c r="H13" s="77">
        <v>0</v>
      </c>
      <c r="I13" s="77">
        <v>0</v>
      </c>
    </row>
    <row r="14" spans="1:9" ht="12.75" customHeight="1" x14ac:dyDescent="0.2">
      <c r="A14" s="270" t="s">
        <v>173</v>
      </c>
      <c r="B14" s="270"/>
      <c r="C14" s="270"/>
      <c r="D14" s="270"/>
      <c r="E14" s="270"/>
      <c r="F14" s="270"/>
      <c r="G14" s="64">
        <v>7</v>
      </c>
      <c r="H14" s="77">
        <v>0</v>
      </c>
      <c r="I14" s="77">
        <v>0</v>
      </c>
    </row>
    <row r="15" spans="1:9" ht="12.75" customHeight="1" x14ac:dyDescent="0.2">
      <c r="A15" s="270" t="s">
        <v>174</v>
      </c>
      <c r="B15" s="270"/>
      <c r="C15" s="270"/>
      <c r="D15" s="270"/>
      <c r="E15" s="270"/>
      <c r="F15" s="270"/>
      <c r="G15" s="64">
        <v>8</v>
      </c>
      <c r="H15" s="77">
        <v>0</v>
      </c>
      <c r="I15" s="77">
        <v>0</v>
      </c>
    </row>
    <row r="16" spans="1:9" ht="12.75" customHeight="1" x14ac:dyDescent="0.2">
      <c r="A16" s="270" t="s">
        <v>175</v>
      </c>
      <c r="B16" s="270"/>
      <c r="C16" s="270"/>
      <c r="D16" s="270"/>
      <c r="E16" s="270"/>
      <c r="F16" s="270"/>
      <c r="G16" s="64">
        <v>9</v>
      </c>
      <c r="H16" s="77">
        <v>0</v>
      </c>
      <c r="I16" s="77">
        <v>0</v>
      </c>
    </row>
    <row r="17" spans="1:9" ht="27.6" customHeight="1" x14ac:dyDescent="0.2">
      <c r="A17" s="270" t="s">
        <v>176</v>
      </c>
      <c r="B17" s="270"/>
      <c r="C17" s="270"/>
      <c r="D17" s="270"/>
      <c r="E17" s="270"/>
      <c r="F17" s="270"/>
      <c r="G17" s="64">
        <v>10</v>
      </c>
      <c r="H17" s="77">
        <v>0</v>
      </c>
      <c r="I17" s="77">
        <v>0</v>
      </c>
    </row>
    <row r="18" spans="1:9" ht="29.45" customHeight="1" x14ac:dyDescent="0.2">
      <c r="A18" s="263" t="s">
        <v>298</v>
      </c>
      <c r="B18" s="263"/>
      <c r="C18" s="263"/>
      <c r="D18" s="263"/>
      <c r="E18" s="263"/>
      <c r="F18" s="263"/>
      <c r="G18" s="60">
        <v>11</v>
      </c>
      <c r="H18" s="78">
        <f>H8+H9</f>
        <v>0</v>
      </c>
      <c r="I18" s="78">
        <f>I8+I9</f>
        <v>0</v>
      </c>
    </row>
    <row r="19" spans="1:9" ht="12.75" customHeight="1" x14ac:dyDescent="0.2">
      <c r="A19" s="255" t="s">
        <v>177</v>
      </c>
      <c r="B19" s="255"/>
      <c r="C19" s="255"/>
      <c r="D19" s="255"/>
      <c r="E19" s="255"/>
      <c r="F19" s="255"/>
      <c r="G19" s="60">
        <v>12</v>
      </c>
      <c r="H19" s="78">
        <f>H20+H21+H22+H23</f>
        <v>0</v>
      </c>
      <c r="I19" s="78">
        <f>I20+I21+I22+I23</f>
        <v>0</v>
      </c>
    </row>
    <row r="20" spans="1:9" ht="12.75" customHeight="1" x14ac:dyDescent="0.2">
      <c r="A20" s="270" t="s">
        <v>178</v>
      </c>
      <c r="B20" s="270"/>
      <c r="C20" s="270"/>
      <c r="D20" s="270"/>
      <c r="E20" s="270"/>
      <c r="F20" s="270"/>
      <c r="G20" s="64">
        <v>13</v>
      </c>
      <c r="H20" s="77">
        <v>0</v>
      </c>
      <c r="I20" s="77">
        <v>0</v>
      </c>
    </row>
    <row r="21" spans="1:9" ht="12.75" customHeight="1" x14ac:dyDescent="0.2">
      <c r="A21" s="270" t="s">
        <v>179</v>
      </c>
      <c r="B21" s="270"/>
      <c r="C21" s="270"/>
      <c r="D21" s="270"/>
      <c r="E21" s="270"/>
      <c r="F21" s="270"/>
      <c r="G21" s="64">
        <v>14</v>
      </c>
      <c r="H21" s="77">
        <v>0</v>
      </c>
      <c r="I21" s="77">
        <v>0</v>
      </c>
    </row>
    <row r="22" spans="1:9" ht="12.75" customHeight="1" x14ac:dyDescent="0.2">
      <c r="A22" s="270" t="s">
        <v>180</v>
      </c>
      <c r="B22" s="270"/>
      <c r="C22" s="270"/>
      <c r="D22" s="270"/>
      <c r="E22" s="270"/>
      <c r="F22" s="270"/>
      <c r="G22" s="64">
        <v>15</v>
      </c>
      <c r="H22" s="77">
        <v>0</v>
      </c>
      <c r="I22" s="77">
        <v>0</v>
      </c>
    </row>
    <row r="23" spans="1:9" ht="12.75" customHeight="1" x14ac:dyDescent="0.2">
      <c r="A23" s="270" t="s">
        <v>181</v>
      </c>
      <c r="B23" s="270"/>
      <c r="C23" s="270"/>
      <c r="D23" s="270"/>
      <c r="E23" s="270"/>
      <c r="F23" s="270"/>
      <c r="G23" s="64">
        <v>16</v>
      </c>
      <c r="H23" s="77">
        <v>0</v>
      </c>
      <c r="I23" s="77">
        <v>0</v>
      </c>
    </row>
    <row r="24" spans="1:9" ht="12.75" customHeight="1" x14ac:dyDescent="0.2">
      <c r="A24" s="263" t="s">
        <v>182</v>
      </c>
      <c r="B24" s="263"/>
      <c r="C24" s="263"/>
      <c r="D24" s="263"/>
      <c r="E24" s="263"/>
      <c r="F24" s="263"/>
      <c r="G24" s="60">
        <v>17</v>
      </c>
      <c r="H24" s="78">
        <f>H18+H19</f>
        <v>0</v>
      </c>
      <c r="I24" s="78">
        <f>I18+I19</f>
        <v>0</v>
      </c>
    </row>
    <row r="25" spans="1:9" ht="12.75" customHeight="1" x14ac:dyDescent="0.2">
      <c r="A25" s="248" t="s">
        <v>183</v>
      </c>
      <c r="B25" s="248"/>
      <c r="C25" s="248"/>
      <c r="D25" s="248"/>
      <c r="E25" s="248"/>
      <c r="F25" s="248"/>
      <c r="G25" s="64">
        <v>18</v>
      </c>
      <c r="H25" s="77">
        <v>0</v>
      </c>
      <c r="I25" s="77">
        <v>0</v>
      </c>
    </row>
    <row r="26" spans="1:9" ht="12.75" customHeight="1" x14ac:dyDescent="0.2">
      <c r="A26" s="248" t="s">
        <v>184</v>
      </c>
      <c r="B26" s="248"/>
      <c r="C26" s="248"/>
      <c r="D26" s="248"/>
      <c r="E26" s="248"/>
      <c r="F26" s="248"/>
      <c r="G26" s="64">
        <v>19</v>
      </c>
      <c r="H26" s="77">
        <v>0</v>
      </c>
      <c r="I26" s="77">
        <v>0</v>
      </c>
    </row>
    <row r="27" spans="1:9" ht="28.9" customHeight="1" x14ac:dyDescent="0.2">
      <c r="A27" s="257" t="s">
        <v>185</v>
      </c>
      <c r="B27" s="257"/>
      <c r="C27" s="257"/>
      <c r="D27" s="257"/>
      <c r="E27" s="257"/>
      <c r="F27" s="257"/>
      <c r="G27" s="60">
        <v>20</v>
      </c>
      <c r="H27" s="78">
        <f>H24+H25+H26</f>
        <v>0</v>
      </c>
      <c r="I27" s="78">
        <f>I24+I25+I26</f>
        <v>0</v>
      </c>
    </row>
    <row r="28" spans="1:9" x14ac:dyDescent="0.2">
      <c r="A28" s="273" t="s">
        <v>186</v>
      </c>
      <c r="B28" s="273"/>
      <c r="C28" s="273"/>
      <c r="D28" s="273"/>
      <c r="E28" s="273"/>
      <c r="F28" s="273"/>
      <c r="G28" s="273"/>
      <c r="H28" s="273"/>
      <c r="I28" s="273"/>
    </row>
    <row r="29" spans="1:9" ht="23.45" customHeight="1" x14ac:dyDescent="0.2">
      <c r="A29" s="248" t="s">
        <v>187</v>
      </c>
      <c r="B29" s="248"/>
      <c r="C29" s="248"/>
      <c r="D29" s="248"/>
      <c r="E29" s="248"/>
      <c r="F29" s="248"/>
      <c r="G29" s="64">
        <v>21</v>
      </c>
      <c r="H29" s="76">
        <v>0</v>
      </c>
      <c r="I29" s="76">
        <v>0</v>
      </c>
    </row>
    <row r="30" spans="1:9" ht="12.75" customHeight="1" x14ac:dyDescent="0.2">
      <c r="A30" s="248" t="s">
        <v>188</v>
      </c>
      <c r="B30" s="248"/>
      <c r="C30" s="248"/>
      <c r="D30" s="248"/>
      <c r="E30" s="248"/>
      <c r="F30" s="248"/>
      <c r="G30" s="64">
        <v>22</v>
      </c>
      <c r="H30" s="76">
        <v>0</v>
      </c>
      <c r="I30" s="76">
        <v>0</v>
      </c>
    </row>
    <row r="31" spans="1:9" ht="12.75" customHeight="1" x14ac:dyDescent="0.2">
      <c r="A31" s="248" t="s">
        <v>189</v>
      </c>
      <c r="B31" s="248"/>
      <c r="C31" s="248"/>
      <c r="D31" s="248"/>
      <c r="E31" s="248"/>
      <c r="F31" s="248"/>
      <c r="G31" s="64">
        <v>23</v>
      </c>
      <c r="H31" s="76">
        <v>0</v>
      </c>
      <c r="I31" s="76">
        <v>0</v>
      </c>
    </row>
    <row r="32" spans="1:9" ht="12.75" customHeight="1" x14ac:dyDescent="0.2">
      <c r="A32" s="248" t="s">
        <v>190</v>
      </c>
      <c r="B32" s="248"/>
      <c r="C32" s="248"/>
      <c r="D32" s="248"/>
      <c r="E32" s="248"/>
      <c r="F32" s="248"/>
      <c r="G32" s="64">
        <v>24</v>
      </c>
      <c r="H32" s="76">
        <v>0</v>
      </c>
      <c r="I32" s="76">
        <v>0</v>
      </c>
    </row>
    <row r="33" spans="1:9" ht="12.75" customHeight="1" x14ac:dyDescent="0.2">
      <c r="A33" s="248" t="s">
        <v>191</v>
      </c>
      <c r="B33" s="248"/>
      <c r="C33" s="248"/>
      <c r="D33" s="248"/>
      <c r="E33" s="248"/>
      <c r="F33" s="248"/>
      <c r="G33" s="64">
        <v>25</v>
      </c>
      <c r="H33" s="76">
        <v>0</v>
      </c>
      <c r="I33" s="76">
        <v>0</v>
      </c>
    </row>
    <row r="34" spans="1:9" ht="12.75" customHeight="1" x14ac:dyDescent="0.2">
      <c r="A34" s="248" t="s">
        <v>192</v>
      </c>
      <c r="B34" s="248"/>
      <c r="C34" s="248"/>
      <c r="D34" s="248"/>
      <c r="E34" s="248"/>
      <c r="F34" s="248"/>
      <c r="G34" s="64">
        <v>26</v>
      </c>
      <c r="H34" s="76">
        <v>0</v>
      </c>
      <c r="I34" s="76">
        <v>0</v>
      </c>
    </row>
    <row r="35" spans="1:9" ht="27.6" customHeight="1" x14ac:dyDescent="0.2">
      <c r="A35" s="263" t="s">
        <v>193</v>
      </c>
      <c r="B35" s="263"/>
      <c r="C35" s="263"/>
      <c r="D35" s="263"/>
      <c r="E35" s="263"/>
      <c r="F35" s="263"/>
      <c r="G35" s="60">
        <v>27</v>
      </c>
      <c r="H35" s="75">
        <f>H29+H30+H31+H32+H33+H34</f>
        <v>0</v>
      </c>
      <c r="I35" s="75">
        <f>I29+I30+I31+I32+I33+I34</f>
        <v>0</v>
      </c>
    </row>
    <row r="36" spans="1:9" ht="26.45" customHeight="1" x14ac:dyDescent="0.2">
      <c r="A36" s="248" t="s">
        <v>194</v>
      </c>
      <c r="B36" s="248"/>
      <c r="C36" s="248"/>
      <c r="D36" s="248"/>
      <c r="E36" s="248"/>
      <c r="F36" s="248"/>
      <c r="G36" s="64">
        <v>28</v>
      </c>
      <c r="H36" s="76">
        <v>0</v>
      </c>
      <c r="I36" s="76">
        <v>0</v>
      </c>
    </row>
    <row r="37" spans="1:9" ht="12.75" customHeight="1" x14ac:dyDescent="0.2">
      <c r="A37" s="248" t="s">
        <v>195</v>
      </c>
      <c r="B37" s="248"/>
      <c r="C37" s="248"/>
      <c r="D37" s="248"/>
      <c r="E37" s="248"/>
      <c r="F37" s="248"/>
      <c r="G37" s="64">
        <v>29</v>
      </c>
      <c r="H37" s="76">
        <v>0</v>
      </c>
      <c r="I37" s="76">
        <v>0</v>
      </c>
    </row>
    <row r="38" spans="1:9" ht="12.75" customHeight="1" x14ac:dyDescent="0.2">
      <c r="A38" s="248" t="s">
        <v>196</v>
      </c>
      <c r="B38" s="248"/>
      <c r="C38" s="248"/>
      <c r="D38" s="248"/>
      <c r="E38" s="248"/>
      <c r="F38" s="248"/>
      <c r="G38" s="64">
        <v>30</v>
      </c>
      <c r="H38" s="76">
        <v>0</v>
      </c>
      <c r="I38" s="76">
        <v>0</v>
      </c>
    </row>
    <row r="39" spans="1:9" ht="12.75" customHeight="1" x14ac:dyDescent="0.2">
      <c r="A39" s="248" t="s">
        <v>197</v>
      </c>
      <c r="B39" s="248"/>
      <c r="C39" s="248"/>
      <c r="D39" s="248"/>
      <c r="E39" s="248"/>
      <c r="F39" s="248"/>
      <c r="G39" s="64">
        <v>31</v>
      </c>
      <c r="H39" s="76">
        <v>0</v>
      </c>
      <c r="I39" s="76">
        <v>0</v>
      </c>
    </row>
    <row r="40" spans="1:9" ht="12.75" customHeight="1" x14ac:dyDescent="0.2">
      <c r="A40" s="248" t="s">
        <v>198</v>
      </c>
      <c r="B40" s="248"/>
      <c r="C40" s="248"/>
      <c r="D40" s="248"/>
      <c r="E40" s="248"/>
      <c r="F40" s="248"/>
      <c r="G40" s="64">
        <v>32</v>
      </c>
      <c r="H40" s="76">
        <v>0</v>
      </c>
      <c r="I40" s="76">
        <v>0</v>
      </c>
    </row>
    <row r="41" spans="1:9" ht="22.9" customHeight="1" x14ac:dyDescent="0.2">
      <c r="A41" s="263" t="s">
        <v>199</v>
      </c>
      <c r="B41" s="263"/>
      <c r="C41" s="263"/>
      <c r="D41" s="263"/>
      <c r="E41" s="263"/>
      <c r="F41" s="263"/>
      <c r="G41" s="60">
        <v>33</v>
      </c>
      <c r="H41" s="75">
        <f>H36+H37+H38+H39+H40</f>
        <v>0</v>
      </c>
      <c r="I41" s="75">
        <f>I36+I37+I38+I39+I40</f>
        <v>0</v>
      </c>
    </row>
    <row r="42" spans="1:9" ht="30.6" customHeight="1" x14ac:dyDescent="0.2">
      <c r="A42" s="257" t="s">
        <v>200</v>
      </c>
      <c r="B42" s="257"/>
      <c r="C42" s="257"/>
      <c r="D42" s="257"/>
      <c r="E42" s="257"/>
      <c r="F42" s="257"/>
      <c r="G42" s="60">
        <v>34</v>
      </c>
      <c r="H42" s="75">
        <f>H35+H41</f>
        <v>0</v>
      </c>
      <c r="I42" s="75">
        <f>I35+I41</f>
        <v>0</v>
      </c>
    </row>
    <row r="43" spans="1:9" x14ac:dyDescent="0.2">
      <c r="A43" s="273" t="s">
        <v>201</v>
      </c>
      <c r="B43" s="273"/>
      <c r="C43" s="273"/>
      <c r="D43" s="273"/>
      <c r="E43" s="273"/>
      <c r="F43" s="273"/>
      <c r="G43" s="273"/>
      <c r="H43" s="273"/>
      <c r="I43" s="273"/>
    </row>
    <row r="44" spans="1:9" ht="12.75" customHeight="1" x14ac:dyDescent="0.2">
      <c r="A44" s="248" t="s">
        <v>202</v>
      </c>
      <c r="B44" s="248"/>
      <c r="C44" s="248"/>
      <c r="D44" s="248"/>
      <c r="E44" s="248"/>
      <c r="F44" s="248"/>
      <c r="G44" s="64">
        <v>35</v>
      </c>
      <c r="H44" s="76">
        <v>0</v>
      </c>
      <c r="I44" s="76">
        <v>0</v>
      </c>
    </row>
    <row r="45" spans="1:9" ht="27.6" customHeight="1" x14ac:dyDescent="0.2">
      <c r="A45" s="248" t="s">
        <v>203</v>
      </c>
      <c r="B45" s="248"/>
      <c r="C45" s="248"/>
      <c r="D45" s="248"/>
      <c r="E45" s="248"/>
      <c r="F45" s="248"/>
      <c r="G45" s="64">
        <v>36</v>
      </c>
      <c r="H45" s="76">
        <v>0</v>
      </c>
      <c r="I45" s="76">
        <v>0</v>
      </c>
    </row>
    <row r="46" spans="1:9" ht="12.75" customHeight="1" x14ac:dyDescent="0.2">
      <c r="A46" s="248" t="s">
        <v>204</v>
      </c>
      <c r="B46" s="248"/>
      <c r="C46" s="248"/>
      <c r="D46" s="248"/>
      <c r="E46" s="248"/>
      <c r="F46" s="248"/>
      <c r="G46" s="64">
        <v>37</v>
      </c>
      <c r="H46" s="76">
        <v>0</v>
      </c>
      <c r="I46" s="76">
        <v>0</v>
      </c>
    </row>
    <row r="47" spans="1:9" ht="12.75" customHeight="1" x14ac:dyDescent="0.2">
      <c r="A47" s="248" t="s">
        <v>205</v>
      </c>
      <c r="B47" s="248"/>
      <c r="C47" s="248"/>
      <c r="D47" s="248"/>
      <c r="E47" s="248"/>
      <c r="F47" s="248"/>
      <c r="G47" s="64">
        <v>38</v>
      </c>
      <c r="H47" s="76">
        <v>0</v>
      </c>
      <c r="I47" s="76">
        <v>0</v>
      </c>
    </row>
    <row r="48" spans="1:9" ht="25.9" customHeight="1" x14ac:dyDescent="0.2">
      <c r="A48" s="263" t="s">
        <v>206</v>
      </c>
      <c r="B48" s="263"/>
      <c r="C48" s="263"/>
      <c r="D48" s="263"/>
      <c r="E48" s="263"/>
      <c r="F48" s="263"/>
      <c r="G48" s="60">
        <v>39</v>
      </c>
      <c r="H48" s="75">
        <f>H44+H45+H46+H47</f>
        <v>0</v>
      </c>
      <c r="I48" s="75">
        <f>I44+I45+I46+I47</f>
        <v>0</v>
      </c>
    </row>
    <row r="49" spans="1:9" ht="24.6" customHeight="1" x14ac:dyDescent="0.2">
      <c r="A49" s="248" t="s">
        <v>297</v>
      </c>
      <c r="B49" s="248"/>
      <c r="C49" s="248"/>
      <c r="D49" s="248"/>
      <c r="E49" s="248"/>
      <c r="F49" s="248"/>
      <c r="G49" s="64">
        <v>40</v>
      </c>
      <c r="H49" s="76">
        <v>0</v>
      </c>
      <c r="I49" s="76">
        <v>0</v>
      </c>
    </row>
    <row r="50" spans="1:9" ht="12.75" customHeight="1" x14ac:dyDescent="0.2">
      <c r="A50" s="248" t="s">
        <v>207</v>
      </c>
      <c r="B50" s="248"/>
      <c r="C50" s="248"/>
      <c r="D50" s="248"/>
      <c r="E50" s="248"/>
      <c r="F50" s="248"/>
      <c r="G50" s="64">
        <v>41</v>
      </c>
      <c r="H50" s="76">
        <v>0</v>
      </c>
      <c r="I50" s="76">
        <v>0</v>
      </c>
    </row>
    <row r="51" spans="1:9" ht="12.75" customHeight="1" x14ac:dyDescent="0.2">
      <c r="A51" s="248" t="s">
        <v>208</v>
      </c>
      <c r="B51" s="248"/>
      <c r="C51" s="248"/>
      <c r="D51" s="248"/>
      <c r="E51" s="248"/>
      <c r="F51" s="248"/>
      <c r="G51" s="64">
        <v>42</v>
      </c>
      <c r="H51" s="76">
        <v>0</v>
      </c>
      <c r="I51" s="76">
        <v>0</v>
      </c>
    </row>
    <row r="52" spans="1:9" ht="26.45" customHeight="1" x14ac:dyDescent="0.2">
      <c r="A52" s="248" t="s">
        <v>209</v>
      </c>
      <c r="B52" s="248"/>
      <c r="C52" s="248"/>
      <c r="D52" s="248"/>
      <c r="E52" s="248"/>
      <c r="F52" s="248"/>
      <c r="G52" s="64">
        <v>43</v>
      </c>
      <c r="H52" s="76">
        <v>0</v>
      </c>
      <c r="I52" s="76">
        <v>0</v>
      </c>
    </row>
    <row r="53" spans="1:9" ht="12.75" customHeight="1" x14ac:dyDescent="0.2">
      <c r="A53" s="248" t="s">
        <v>210</v>
      </c>
      <c r="B53" s="248"/>
      <c r="C53" s="248"/>
      <c r="D53" s="248"/>
      <c r="E53" s="248"/>
      <c r="F53" s="248"/>
      <c r="G53" s="64">
        <v>44</v>
      </c>
      <c r="H53" s="76">
        <v>0</v>
      </c>
      <c r="I53" s="76">
        <v>0</v>
      </c>
    </row>
    <row r="54" spans="1:9" ht="27.6" customHeight="1" x14ac:dyDescent="0.2">
      <c r="A54" s="263" t="s">
        <v>211</v>
      </c>
      <c r="B54" s="263"/>
      <c r="C54" s="263"/>
      <c r="D54" s="263"/>
      <c r="E54" s="263"/>
      <c r="F54" s="263"/>
      <c r="G54" s="60">
        <v>45</v>
      </c>
      <c r="H54" s="75">
        <f>H49+H50+H51+H52+H53</f>
        <v>0</v>
      </c>
      <c r="I54" s="75">
        <f>I49+I50+I51+I52+I53</f>
        <v>0</v>
      </c>
    </row>
    <row r="55" spans="1:9" ht="27.6" customHeight="1" x14ac:dyDescent="0.2">
      <c r="A55" s="257" t="s">
        <v>212</v>
      </c>
      <c r="B55" s="257"/>
      <c r="C55" s="257"/>
      <c r="D55" s="257"/>
      <c r="E55" s="257"/>
      <c r="F55" s="257"/>
      <c r="G55" s="60">
        <v>46</v>
      </c>
      <c r="H55" s="75">
        <f>H48+H54</f>
        <v>0</v>
      </c>
      <c r="I55" s="75">
        <f>I48+I54</f>
        <v>0</v>
      </c>
    </row>
    <row r="56" spans="1:9" x14ac:dyDescent="0.2">
      <c r="A56" s="226" t="s">
        <v>213</v>
      </c>
      <c r="B56" s="226"/>
      <c r="C56" s="226"/>
      <c r="D56" s="226"/>
      <c r="E56" s="226"/>
      <c r="F56" s="226"/>
      <c r="G56" s="64">
        <v>47</v>
      </c>
      <c r="H56" s="76">
        <v>0</v>
      </c>
      <c r="I56" s="76">
        <v>0</v>
      </c>
    </row>
    <row r="57" spans="1:9" ht="27" customHeight="1" x14ac:dyDescent="0.2">
      <c r="A57" s="257" t="s">
        <v>214</v>
      </c>
      <c r="B57" s="257"/>
      <c r="C57" s="257"/>
      <c r="D57" s="257"/>
      <c r="E57" s="257"/>
      <c r="F57" s="257"/>
      <c r="G57" s="60">
        <v>48</v>
      </c>
      <c r="H57" s="75">
        <f>H27+H42+H55+H56</f>
        <v>0</v>
      </c>
      <c r="I57" s="75">
        <f>I27+I42+I55+I56</f>
        <v>0</v>
      </c>
    </row>
    <row r="58" spans="1:9" ht="15.6" customHeight="1" x14ac:dyDescent="0.2">
      <c r="A58" s="274" t="s">
        <v>215</v>
      </c>
      <c r="B58" s="274"/>
      <c r="C58" s="274"/>
      <c r="D58" s="274"/>
      <c r="E58" s="274"/>
      <c r="F58" s="274"/>
      <c r="G58" s="64">
        <v>49</v>
      </c>
      <c r="H58" s="76">
        <v>0</v>
      </c>
      <c r="I58" s="76">
        <v>0</v>
      </c>
    </row>
    <row r="59" spans="1:9" ht="28.9" customHeight="1" x14ac:dyDescent="0.2">
      <c r="A59" s="257" t="s">
        <v>216</v>
      </c>
      <c r="B59" s="257"/>
      <c r="C59" s="257"/>
      <c r="D59" s="257"/>
      <c r="E59" s="257"/>
      <c r="F59" s="257"/>
      <c r="G59" s="60">
        <v>50</v>
      </c>
      <c r="H59" s="75">
        <f>H57+H58</f>
        <v>0</v>
      </c>
      <c r="I59" s="75">
        <f>I57+I58</f>
        <v>0</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8" zoomScale="110" zoomScaleNormal="100" workbookViewId="0">
      <selection activeCell="I13" sqref="I13"/>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53" t="s">
        <v>217</v>
      </c>
      <c r="B1" s="268"/>
      <c r="C1" s="268"/>
      <c r="D1" s="268"/>
      <c r="E1" s="268"/>
      <c r="F1" s="268"/>
      <c r="G1" s="268"/>
      <c r="H1" s="268"/>
      <c r="I1" s="268"/>
    </row>
    <row r="2" spans="1:9" ht="12.75" customHeight="1" x14ac:dyDescent="0.2">
      <c r="A2" s="252" t="s">
        <v>482</v>
      </c>
      <c r="B2" s="233"/>
      <c r="C2" s="233"/>
      <c r="D2" s="233"/>
      <c r="E2" s="233"/>
      <c r="F2" s="233"/>
      <c r="G2" s="233"/>
      <c r="H2" s="233"/>
      <c r="I2" s="233"/>
    </row>
    <row r="3" spans="1:9" x14ac:dyDescent="0.2">
      <c r="A3" s="261" t="s">
        <v>434</v>
      </c>
      <c r="B3" s="276"/>
      <c r="C3" s="276"/>
      <c r="D3" s="276"/>
      <c r="E3" s="276"/>
      <c r="F3" s="276"/>
      <c r="G3" s="276"/>
      <c r="H3" s="276"/>
      <c r="I3" s="276"/>
    </row>
    <row r="4" spans="1:9" x14ac:dyDescent="0.2">
      <c r="A4" s="269" t="s">
        <v>481</v>
      </c>
      <c r="B4" s="236"/>
      <c r="C4" s="236"/>
      <c r="D4" s="236"/>
      <c r="E4" s="236"/>
      <c r="F4" s="236"/>
      <c r="G4" s="236"/>
      <c r="H4" s="236"/>
      <c r="I4" s="237"/>
    </row>
    <row r="5" spans="1:9" ht="33.75" x14ac:dyDescent="0.2">
      <c r="A5" s="249" t="s">
        <v>2</v>
      </c>
      <c r="B5" s="241"/>
      <c r="C5" s="241"/>
      <c r="D5" s="241"/>
      <c r="E5" s="241"/>
      <c r="F5" s="241"/>
      <c r="G5" s="61" t="s">
        <v>106</v>
      </c>
      <c r="H5" s="62" t="s">
        <v>290</v>
      </c>
      <c r="I5" s="62" t="s">
        <v>275</v>
      </c>
    </row>
    <row r="6" spans="1:9" x14ac:dyDescent="0.2">
      <c r="A6" s="272">
        <v>1</v>
      </c>
      <c r="B6" s="241"/>
      <c r="C6" s="241"/>
      <c r="D6" s="241"/>
      <c r="E6" s="241"/>
      <c r="F6" s="241"/>
      <c r="G6" s="63">
        <v>2</v>
      </c>
      <c r="H6" s="62" t="s">
        <v>166</v>
      </c>
      <c r="I6" s="62" t="s">
        <v>167</v>
      </c>
    </row>
    <row r="7" spans="1:9" x14ac:dyDescent="0.2">
      <c r="A7" s="273" t="s">
        <v>168</v>
      </c>
      <c r="B7" s="275"/>
      <c r="C7" s="275"/>
      <c r="D7" s="275"/>
      <c r="E7" s="275"/>
      <c r="F7" s="275"/>
      <c r="G7" s="275"/>
      <c r="H7" s="275"/>
      <c r="I7" s="275"/>
    </row>
    <row r="8" spans="1:9" x14ac:dyDescent="0.2">
      <c r="A8" s="248" t="s">
        <v>218</v>
      </c>
      <c r="B8" s="248"/>
      <c r="C8" s="248"/>
      <c r="D8" s="248"/>
      <c r="E8" s="248"/>
      <c r="F8" s="248"/>
      <c r="G8" s="59">
        <v>1</v>
      </c>
      <c r="H8" s="76">
        <v>1127582796</v>
      </c>
      <c r="I8" s="76">
        <v>1430965053</v>
      </c>
    </row>
    <row r="9" spans="1:9" x14ac:dyDescent="0.2">
      <c r="A9" s="248" t="s">
        <v>219</v>
      </c>
      <c r="B9" s="248"/>
      <c r="C9" s="248"/>
      <c r="D9" s="248"/>
      <c r="E9" s="248"/>
      <c r="F9" s="248"/>
      <c r="G9" s="59">
        <v>2</v>
      </c>
      <c r="H9" s="76">
        <v>29288</v>
      </c>
      <c r="I9" s="76">
        <v>85452</v>
      </c>
    </row>
    <row r="10" spans="1:9" x14ac:dyDescent="0.2">
      <c r="A10" s="248" t="s">
        <v>220</v>
      </c>
      <c r="B10" s="248"/>
      <c r="C10" s="248"/>
      <c r="D10" s="248"/>
      <c r="E10" s="248"/>
      <c r="F10" s="248"/>
      <c r="G10" s="59">
        <v>3</v>
      </c>
      <c r="H10" s="76">
        <v>1016413</v>
      </c>
      <c r="I10" s="76">
        <v>983324</v>
      </c>
    </row>
    <row r="11" spans="1:9" x14ac:dyDescent="0.2">
      <c r="A11" s="248" t="s">
        <v>221</v>
      </c>
      <c r="B11" s="248"/>
      <c r="C11" s="248"/>
      <c r="D11" s="248"/>
      <c r="E11" s="248"/>
      <c r="F11" s="248"/>
      <c r="G11" s="59">
        <v>4</v>
      </c>
      <c r="H11" s="76">
        <v>41304348</v>
      </c>
      <c r="I11" s="76">
        <v>40439679</v>
      </c>
    </row>
    <row r="12" spans="1:9" x14ac:dyDescent="0.2">
      <c r="A12" s="248" t="s">
        <v>370</v>
      </c>
      <c r="B12" s="248"/>
      <c r="C12" s="248"/>
      <c r="D12" s="248"/>
      <c r="E12" s="248"/>
      <c r="F12" s="248"/>
      <c r="G12" s="59">
        <v>5</v>
      </c>
      <c r="H12" s="76">
        <v>9606549</v>
      </c>
      <c r="I12" s="76">
        <v>21680629</v>
      </c>
    </row>
    <row r="13" spans="1:9" ht="24" customHeight="1" x14ac:dyDescent="0.2">
      <c r="A13" s="259" t="s">
        <v>378</v>
      </c>
      <c r="B13" s="259"/>
      <c r="C13" s="259"/>
      <c r="D13" s="259"/>
      <c r="E13" s="259"/>
      <c r="F13" s="259"/>
      <c r="G13" s="60">
        <v>6</v>
      </c>
      <c r="H13" s="79">
        <f>SUM(H8:H12)</f>
        <v>1179539394</v>
      </c>
      <c r="I13" s="79">
        <f>SUM(I8:I12)</f>
        <v>1494154137</v>
      </c>
    </row>
    <row r="14" spans="1:9" x14ac:dyDescent="0.2">
      <c r="A14" s="248" t="s">
        <v>371</v>
      </c>
      <c r="B14" s="248"/>
      <c r="C14" s="248"/>
      <c r="D14" s="248"/>
      <c r="E14" s="248"/>
      <c r="F14" s="248"/>
      <c r="G14" s="59">
        <v>7</v>
      </c>
      <c r="H14" s="76">
        <v>-677328914</v>
      </c>
      <c r="I14" s="76">
        <v>-875337515</v>
      </c>
    </row>
    <row r="15" spans="1:9" x14ac:dyDescent="0.2">
      <c r="A15" s="248" t="s">
        <v>372</v>
      </c>
      <c r="B15" s="248"/>
      <c r="C15" s="248"/>
      <c r="D15" s="248"/>
      <c r="E15" s="248"/>
      <c r="F15" s="248"/>
      <c r="G15" s="59">
        <v>8</v>
      </c>
      <c r="H15" s="76">
        <v>-202266144</v>
      </c>
      <c r="I15" s="76">
        <v>-244966413</v>
      </c>
    </row>
    <row r="16" spans="1:9" x14ac:dyDescent="0.2">
      <c r="A16" s="248" t="s">
        <v>373</v>
      </c>
      <c r="B16" s="248"/>
      <c r="C16" s="248"/>
      <c r="D16" s="248"/>
      <c r="E16" s="248"/>
      <c r="F16" s="248"/>
      <c r="G16" s="59">
        <v>9</v>
      </c>
      <c r="H16" s="76">
        <v>-4153344</v>
      </c>
      <c r="I16" s="76">
        <v>-4545383</v>
      </c>
    </row>
    <row r="17" spans="1:9" x14ac:dyDescent="0.2">
      <c r="A17" s="248" t="s">
        <v>374</v>
      </c>
      <c r="B17" s="248"/>
      <c r="C17" s="248"/>
      <c r="D17" s="248"/>
      <c r="E17" s="248"/>
      <c r="F17" s="248"/>
      <c r="G17" s="59">
        <v>10</v>
      </c>
      <c r="H17" s="76">
        <v>-2058959</v>
      </c>
      <c r="I17" s="76">
        <v>-1857838</v>
      </c>
    </row>
    <row r="18" spans="1:9" x14ac:dyDescent="0.2">
      <c r="A18" s="248" t="s">
        <v>375</v>
      </c>
      <c r="B18" s="248"/>
      <c r="C18" s="248"/>
      <c r="D18" s="248"/>
      <c r="E18" s="248"/>
      <c r="F18" s="248"/>
      <c r="G18" s="59">
        <v>11</v>
      </c>
      <c r="H18" s="76">
        <v>-39321193</v>
      </c>
      <c r="I18" s="76">
        <v>-35009532</v>
      </c>
    </row>
    <row r="19" spans="1:9" x14ac:dyDescent="0.2">
      <c r="A19" s="248" t="s">
        <v>376</v>
      </c>
      <c r="B19" s="248"/>
      <c r="C19" s="248"/>
      <c r="D19" s="248"/>
      <c r="E19" s="248"/>
      <c r="F19" s="248"/>
      <c r="G19" s="59">
        <v>12</v>
      </c>
      <c r="H19" s="76">
        <v>-43298189</v>
      </c>
      <c r="I19" s="76">
        <v>-75162408</v>
      </c>
    </row>
    <row r="20" spans="1:9" ht="26.25" customHeight="1" x14ac:dyDescent="0.2">
      <c r="A20" s="259" t="s">
        <v>379</v>
      </c>
      <c r="B20" s="259"/>
      <c r="C20" s="259"/>
      <c r="D20" s="259"/>
      <c r="E20" s="259"/>
      <c r="F20" s="259"/>
      <c r="G20" s="60">
        <v>13</v>
      </c>
      <c r="H20" s="79">
        <f>SUM(H14:H19)</f>
        <v>-968426743</v>
      </c>
      <c r="I20" s="79">
        <f>SUM(I14:I19)</f>
        <v>-1236879089</v>
      </c>
    </row>
    <row r="21" spans="1:9" ht="25.9" customHeight="1" x14ac:dyDescent="0.2">
      <c r="A21" s="257" t="s">
        <v>380</v>
      </c>
      <c r="B21" s="257"/>
      <c r="C21" s="257"/>
      <c r="D21" s="257"/>
      <c r="E21" s="257"/>
      <c r="F21" s="257"/>
      <c r="G21" s="60">
        <v>14</v>
      </c>
      <c r="H21" s="75">
        <f>H13+H20</f>
        <v>211112651</v>
      </c>
      <c r="I21" s="75">
        <f>I13+I20</f>
        <v>257275048</v>
      </c>
    </row>
    <row r="22" spans="1:9" x14ac:dyDescent="0.2">
      <c r="A22" s="273" t="s">
        <v>186</v>
      </c>
      <c r="B22" s="275"/>
      <c r="C22" s="275"/>
      <c r="D22" s="275"/>
      <c r="E22" s="275"/>
      <c r="F22" s="275"/>
      <c r="G22" s="275"/>
      <c r="H22" s="275"/>
      <c r="I22" s="275"/>
    </row>
    <row r="23" spans="1:9" ht="26.45" customHeight="1" x14ac:dyDescent="0.2">
      <c r="A23" s="248" t="s">
        <v>222</v>
      </c>
      <c r="B23" s="248"/>
      <c r="C23" s="248"/>
      <c r="D23" s="248"/>
      <c r="E23" s="248"/>
      <c r="F23" s="248"/>
      <c r="G23" s="59">
        <v>15</v>
      </c>
      <c r="H23" s="76">
        <v>380583</v>
      </c>
      <c r="I23" s="76">
        <v>12971729</v>
      </c>
    </row>
    <row r="24" spans="1:9" x14ac:dyDescent="0.2">
      <c r="A24" s="248" t="s">
        <v>223</v>
      </c>
      <c r="B24" s="248"/>
      <c r="C24" s="248"/>
      <c r="D24" s="248"/>
      <c r="E24" s="248"/>
      <c r="F24" s="248"/>
      <c r="G24" s="59">
        <v>16</v>
      </c>
      <c r="H24" s="76">
        <v>0</v>
      </c>
      <c r="I24" s="76">
        <v>49218811</v>
      </c>
    </row>
    <row r="25" spans="1:9" x14ac:dyDescent="0.2">
      <c r="A25" s="248" t="s">
        <v>224</v>
      </c>
      <c r="B25" s="248"/>
      <c r="C25" s="248"/>
      <c r="D25" s="248"/>
      <c r="E25" s="248"/>
      <c r="F25" s="248"/>
      <c r="G25" s="59">
        <v>17</v>
      </c>
      <c r="H25" s="76">
        <v>4606569</v>
      </c>
      <c r="I25" s="76">
        <v>4488595</v>
      </c>
    </row>
    <row r="26" spans="1:9" x14ac:dyDescent="0.2">
      <c r="A26" s="248" t="s">
        <v>225</v>
      </c>
      <c r="B26" s="248"/>
      <c r="C26" s="248"/>
      <c r="D26" s="248"/>
      <c r="E26" s="248"/>
      <c r="F26" s="248"/>
      <c r="G26" s="59">
        <v>18</v>
      </c>
      <c r="H26" s="76">
        <v>8812300</v>
      </c>
      <c r="I26" s="76">
        <v>21393358</v>
      </c>
    </row>
    <row r="27" spans="1:9" x14ac:dyDescent="0.2">
      <c r="A27" s="248" t="s">
        <v>226</v>
      </c>
      <c r="B27" s="248"/>
      <c r="C27" s="248"/>
      <c r="D27" s="248"/>
      <c r="E27" s="248"/>
      <c r="F27" s="248"/>
      <c r="G27" s="59">
        <v>19</v>
      </c>
      <c r="H27" s="76">
        <v>10699891</v>
      </c>
      <c r="I27" s="76">
        <v>185053239</v>
      </c>
    </row>
    <row r="28" spans="1:9" x14ac:dyDescent="0.2">
      <c r="A28" s="248" t="s">
        <v>227</v>
      </c>
      <c r="B28" s="248"/>
      <c r="C28" s="248"/>
      <c r="D28" s="248"/>
      <c r="E28" s="248"/>
      <c r="F28" s="248"/>
      <c r="G28" s="59">
        <v>20</v>
      </c>
      <c r="H28" s="76">
        <v>382148</v>
      </c>
      <c r="I28" s="76">
        <v>851137</v>
      </c>
    </row>
    <row r="29" spans="1:9" ht="25.15" customHeight="1" x14ac:dyDescent="0.2">
      <c r="A29" s="263" t="s">
        <v>407</v>
      </c>
      <c r="B29" s="263"/>
      <c r="C29" s="263"/>
      <c r="D29" s="263"/>
      <c r="E29" s="263"/>
      <c r="F29" s="263"/>
      <c r="G29" s="60">
        <v>21</v>
      </c>
      <c r="H29" s="75">
        <f>SUM(H23:H28)</f>
        <v>24881491</v>
      </c>
      <c r="I29" s="75">
        <f>SUM(I23:I28)</f>
        <v>273976869</v>
      </c>
    </row>
    <row r="30" spans="1:9" ht="21" customHeight="1" x14ac:dyDescent="0.2">
      <c r="A30" s="248" t="s">
        <v>228</v>
      </c>
      <c r="B30" s="248"/>
      <c r="C30" s="248"/>
      <c r="D30" s="248"/>
      <c r="E30" s="248"/>
      <c r="F30" s="248"/>
      <c r="G30" s="59">
        <v>22</v>
      </c>
      <c r="H30" s="76">
        <v>-43897471</v>
      </c>
      <c r="I30" s="76">
        <v>-74396060</v>
      </c>
    </row>
    <row r="31" spans="1:9" x14ac:dyDescent="0.2">
      <c r="A31" s="248" t="s">
        <v>229</v>
      </c>
      <c r="B31" s="248"/>
      <c r="C31" s="248"/>
      <c r="D31" s="248"/>
      <c r="E31" s="248"/>
      <c r="F31" s="248"/>
      <c r="G31" s="59">
        <v>23</v>
      </c>
      <c r="H31" s="76">
        <v>-53219654</v>
      </c>
      <c r="I31" s="76">
        <v>-77672455</v>
      </c>
    </row>
    <row r="32" spans="1:9" x14ac:dyDescent="0.2">
      <c r="A32" s="248" t="s">
        <v>377</v>
      </c>
      <c r="B32" s="248"/>
      <c r="C32" s="248"/>
      <c r="D32" s="248"/>
      <c r="E32" s="248"/>
      <c r="F32" s="248"/>
      <c r="G32" s="59">
        <v>24</v>
      </c>
      <c r="H32" s="76">
        <v>-81086764</v>
      </c>
      <c r="I32" s="76">
        <v>-246120974</v>
      </c>
    </row>
    <row r="33" spans="1:9" x14ac:dyDescent="0.2">
      <c r="A33" s="248" t="s">
        <v>230</v>
      </c>
      <c r="B33" s="248"/>
      <c r="C33" s="248"/>
      <c r="D33" s="248"/>
      <c r="E33" s="248"/>
      <c r="F33" s="248"/>
      <c r="G33" s="59">
        <v>25</v>
      </c>
      <c r="H33" s="76">
        <v>0</v>
      </c>
      <c r="I33" s="76">
        <v>0</v>
      </c>
    </row>
    <row r="34" spans="1:9" x14ac:dyDescent="0.2">
      <c r="A34" s="248" t="s">
        <v>231</v>
      </c>
      <c r="B34" s="248"/>
      <c r="C34" s="248"/>
      <c r="D34" s="248"/>
      <c r="E34" s="248"/>
      <c r="F34" s="248"/>
      <c r="G34" s="59">
        <v>26</v>
      </c>
      <c r="H34" s="76">
        <v>0</v>
      </c>
      <c r="I34" s="76">
        <v>0</v>
      </c>
    </row>
    <row r="35" spans="1:9" ht="28.9" customHeight="1" x14ac:dyDescent="0.2">
      <c r="A35" s="263" t="s">
        <v>408</v>
      </c>
      <c r="B35" s="263"/>
      <c r="C35" s="263"/>
      <c r="D35" s="263"/>
      <c r="E35" s="263"/>
      <c r="F35" s="263"/>
      <c r="G35" s="60">
        <v>27</v>
      </c>
      <c r="H35" s="75">
        <f>SUM(H30:H34)</f>
        <v>-178203889</v>
      </c>
      <c r="I35" s="75">
        <f>SUM(I30:I34)</f>
        <v>-398189489</v>
      </c>
    </row>
    <row r="36" spans="1:9" ht="26.45" customHeight="1" x14ac:dyDescent="0.2">
      <c r="A36" s="257" t="s">
        <v>381</v>
      </c>
      <c r="B36" s="257"/>
      <c r="C36" s="257"/>
      <c r="D36" s="257"/>
      <c r="E36" s="257"/>
      <c r="F36" s="257"/>
      <c r="G36" s="60">
        <v>28</v>
      </c>
      <c r="H36" s="75">
        <f>H29+H35</f>
        <v>-153322398</v>
      </c>
      <c r="I36" s="75">
        <f>I29+I35</f>
        <v>-124212620</v>
      </c>
    </row>
    <row r="37" spans="1:9" x14ac:dyDescent="0.2">
      <c r="A37" s="273" t="s">
        <v>201</v>
      </c>
      <c r="B37" s="275"/>
      <c r="C37" s="275"/>
      <c r="D37" s="275"/>
      <c r="E37" s="275"/>
      <c r="F37" s="275"/>
      <c r="G37" s="275">
        <v>0</v>
      </c>
      <c r="H37" s="275"/>
      <c r="I37" s="275"/>
    </row>
    <row r="38" spans="1:9" x14ac:dyDescent="0.2">
      <c r="A38" s="226" t="s">
        <v>232</v>
      </c>
      <c r="B38" s="226"/>
      <c r="C38" s="226"/>
      <c r="D38" s="226"/>
      <c r="E38" s="226"/>
      <c r="F38" s="226"/>
      <c r="G38" s="59">
        <v>29</v>
      </c>
      <c r="H38" s="76">
        <v>0</v>
      </c>
      <c r="I38" s="76">
        <v>0</v>
      </c>
    </row>
    <row r="39" spans="1:9" ht="21.6" customHeight="1" x14ac:dyDescent="0.2">
      <c r="A39" s="226" t="s">
        <v>233</v>
      </c>
      <c r="B39" s="226"/>
      <c r="C39" s="226"/>
      <c r="D39" s="226"/>
      <c r="E39" s="226"/>
      <c r="F39" s="226"/>
      <c r="G39" s="59">
        <v>30</v>
      </c>
      <c r="H39" s="76">
        <v>0</v>
      </c>
      <c r="I39" s="76">
        <v>0</v>
      </c>
    </row>
    <row r="40" spans="1:9" x14ac:dyDescent="0.2">
      <c r="A40" s="226" t="s">
        <v>234</v>
      </c>
      <c r="B40" s="226"/>
      <c r="C40" s="226"/>
      <c r="D40" s="226"/>
      <c r="E40" s="226"/>
      <c r="F40" s="226"/>
      <c r="G40" s="59">
        <v>31</v>
      </c>
      <c r="H40" s="76">
        <v>48412786</v>
      </c>
      <c r="I40" s="76">
        <v>61932539</v>
      </c>
    </row>
    <row r="41" spans="1:9" x14ac:dyDescent="0.2">
      <c r="A41" s="226" t="s">
        <v>235</v>
      </c>
      <c r="B41" s="226"/>
      <c r="C41" s="226"/>
      <c r="D41" s="226"/>
      <c r="E41" s="226"/>
      <c r="F41" s="226"/>
      <c r="G41" s="59">
        <v>32</v>
      </c>
      <c r="H41" s="76">
        <v>706411</v>
      </c>
      <c r="I41" s="76">
        <v>8862784</v>
      </c>
    </row>
    <row r="42" spans="1:9" ht="26.45" customHeight="1" x14ac:dyDescent="0.2">
      <c r="A42" s="263" t="s">
        <v>409</v>
      </c>
      <c r="B42" s="263"/>
      <c r="C42" s="263"/>
      <c r="D42" s="263"/>
      <c r="E42" s="263"/>
      <c r="F42" s="263"/>
      <c r="G42" s="60">
        <v>33</v>
      </c>
      <c r="H42" s="75">
        <f>H41+H40+H39+H38</f>
        <v>49119197</v>
      </c>
      <c r="I42" s="75">
        <f>I41+I40+I39+I38</f>
        <v>70795323</v>
      </c>
    </row>
    <row r="43" spans="1:9" ht="22.9" customHeight="1" x14ac:dyDescent="0.2">
      <c r="A43" s="226" t="s">
        <v>236</v>
      </c>
      <c r="B43" s="226"/>
      <c r="C43" s="226"/>
      <c r="D43" s="226"/>
      <c r="E43" s="226"/>
      <c r="F43" s="226"/>
      <c r="G43" s="59">
        <v>34</v>
      </c>
      <c r="H43" s="76">
        <v>-58366850</v>
      </c>
      <c r="I43" s="76">
        <v>-57531344</v>
      </c>
    </row>
    <row r="44" spans="1:9" x14ac:dyDescent="0.2">
      <c r="A44" s="226" t="s">
        <v>237</v>
      </c>
      <c r="B44" s="226"/>
      <c r="C44" s="226"/>
      <c r="D44" s="226"/>
      <c r="E44" s="226"/>
      <c r="F44" s="226"/>
      <c r="G44" s="59">
        <v>35</v>
      </c>
      <c r="H44" s="76">
        <v>-14480275</v>
      </c>
      <c r="I44" s="76">
        <v>-27406408</v>
      </c>
    </row>
    <row r="45" spans="1:9" x14ac:dyDescent="0.2">
      <c r="A45" s="226" t="s">
        <v>238</v>
      </c>
      <c r="B45" s="226"/>
      <c r="C45" s="226"/>
      <c r="D45" s="226"/>
      <c r="E45" s="226"/>
      <c r="F45" s="226"/>
      <c r="G45" s="59">
        <v>36</v>
      </c>
      <c r="H45" s="76">
        <v>-1705320</v>
      </c>
      <c r="I45" s="76">
        <v>-2930088</v>
      </c>
    </row>
    <row r="46" spans="1:9" ht="25.15" customHeight="1" x14ac:dyDescent="0.2">
      <c r="A46" s="226" t="s">
        <v>239</v>
      </c>
      <c r="B46" s="226"/>
      <c r="C46" s="226"/>
      <c r="D46" s="226"/>
      <c r="E46" s="226"/>
      <c r="F46" s="226"/>
      <c r="G46" s="59">
        <v>37</v>
      </c>
      <c r="H46" s="76">
        <v>0</v>
      </c>
      <c r="I46" s="76">
        <v>0</v>
      </c>
    </row>
    <row r="47" spans="1:9" x14ac:dyDescent="0.2">
      <c r="A47" s="226" t="s">
        <v>240</v>
      </c>
      <c r="B47" s="226"/>
      <c r="C47" s="226"/>
      <c r="D47" s="226"/>
      <c r="E47" s="226"/>
      <c r="F47" s="226"/>
      <c r="G47" s="59">
        <v>38</v>
      </c>
      <c r="H47" s="76">
        <v>-37923525</v>
      </c>
      <c r="I47" s="76">
        <v>-21272268</v>
      </c>
    </row>
    <row r="48" spans="1:9" ht="25.15" customHeight="1" x14ac:dyDescent="0.2">
      <c r="A48" s="263" t="s">
        <v>410</v>
      </c>
      <c r="B48" s="263"/>
      <c r="C48" s="263"/>
      <c r="D48" s="263"/>
      <c r="E48" s="263"/>
      <c r="F48" s="263"/>
      <c r="G48" s="60">
        <v>39</v>
      </c>
      <c r="H48" s="75">
        <f>H47+H46+H45+H44+H43</f>
        <v>-112475970</v>
      </c>
      <c r="I48" s="75">
        <f>I47+I46+I45+I44+I43</f>
        <v>-109140108</v>
      </c>
    </row>
    <row r="49" spans="1:9" ht="28.15" customHeight="1" x14ac:dyDescent="0.2">
      <c r="A49" s="257" t="s">
        <v>420</v>
      </c>
      <c r="B49" s="257"/>
      <c r="C49" s="257"/>
      <c r="D49" s="257"/>
      <c r="E49" s="257"/>
      <c r="F49" s="257"/>
      <c r="G49" s="60">
        <v>40</v>
      </c>
      <c r="H49" s="75">
        <f>H48+H42</f>
        <v>-63356773</v>
      </c>
      <c r="I49" s="75">
        <f>I48+I42</f>
        <v>-38344785</v>
      </c>
    </row>
    <row r="50" spans="1:9" x14ac:dyDescent="0.2">
      <c r="A50" s="248" t="s">
        <v>241</v>
      </c>
      <c r="B50" s="248"/>
      <c r="C50" s="248"/>
      <c r="D50" s="248"/>
      <c r="E50" s="248"/>
      <c r="F50" s="248"/>
      <c r="G50" s="59">
        <v>41</v>
      </c>
      <c r="H50" s="76">
        <v>-293219</v>
      </c>
      <c r="I50" s="76">
        <v>33410</v>
      </c>
    </row>
    <row r="51" spans="1:9" ht="24.6" customHeight="1" x14ac:dyDescent="0.2">
      <c r="A51" s="257" t="s">
        <v>382</v>
      </c>
      <c r="B51" s="257"/>
      <c r="C51" s="257"/>
      <c r="D51" s="257"/>
      <c r="E51" s="257"/>
      <c r="F51" s="257"/>
      <c r="G51" s="60">
        <v>42</v>
      </c>
      <c r="H51" s="75">
        <f>H21+H36+H49+H50</f>
        <v>-5859739</v>
      </c>
      <c r="I51" s="75">
        <f>I21+I36+I49+I50</f>
        <v>94751053</v>
      </c>
    </row>
    <row r="52" spans="1:9" x14ac:dyDescent="0.2">
      <c r="A52" s="274" t="s">
        <v>215</v>
      </c>
      <c r="B52" s="274"/>
      <c r="C52" s="274"/>
      <c r="D52" s="274"/>
      <c r="E52" s="274"/>
      <c r="F52" s="274"/>
      <c r="G52" s="59">
        <v>43</v>
      </c>
      <c r="H52" s="76">
        <v>153823741</v>
      </c>
      <c r="I52" s="76">
        <v>147964002</v>
      </c>
    </row>
    <row r="53" spans="1:9" ht="28.9" customHeight="1" x14ac:dyDescent="0.2">
      <c r="A53" s="274" t="s">
        <v>383</v>
      </c>
      <c r="B53" s="274"/>
      <c r="C53" s="274"/>
      <c r="D53" s="274"/>
      <c r="E53" s="274"/>
      <c r="F53" s="274"/>
      <c r="G53" s="59">
        <v>44</v>
      </c>
      <c r="H53" s="80">
        <f>H52+H51</f>
        <v>147964002</v>
      </c>
      <c r="I53" s="80">
        <f>I52+I51</f>
        <v>242715055</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0.68" bottom="0.51" header="0.5" footer="0.27"/>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80" zoomScaleNormal="100" zoomScaleSheetLayoutView="80" workbookViewId="0">
      <pane xSplit="6" ySplit="6" topLeftCell="H14" activePane="bottomRight" state="frozen"/>
      <selection pane="topRight" activeCell="G1" sqref="G1"/>
      <selection pane="bottomLeft" activeCell="A7" sqref="A7"/>
      <selection pane="bottomRight" activeCell="W55" sqref="W55"/>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77" t="s">
        <v>242</v>
      </c>
      <c r="B1" s="278"/>
      <c r="C1" s="278"/>
      <c r="D1" s="278"/>
      <c r="E1" s="278"/>
      <c r="F1" s="278"/>
      <c r="G1" s="278"/>
      <c r="H1" s="278"/>
      <c r="I1" s="278"/>
      <c r="J1" s="278"/>
      <c r="K1" s="26"/>
    </row>
    <row r="2" spans="1:26" ht="15.75" x14ac:dyDescent="0.2">
      <c r="A2" s="3"/>
      <c r="B2" s="4"/>
      <c r="C2" s="279" t="s">
        <v>243</v>
      </c>
      <c r="D2" s="279"/>
      <c r="E2" s="5">
        <v>45658</v>
      </c>
      <c r="F2" s="6" t="s">
        <v>0</v>
      </c>
      <c r="G2" s="5">
        <v>46022</v>
      </c>
      <c r="H2" s="27"/>
      <c r="I2" s="27"/>
      <c r="J2" s="27"/>
      <c r="K2" s="26"/>
      <c r="Y2" s="28" t="s">
        <v>434</v>
      </c>
    </row>
    <row r="3" spans="1:26" ht="13.5" customHeight="1" x14ac:dyDescent="0.2">
      <c r="A3" s="282" t="s">
        <v>244</v>
      </c>
      <c r="B3" s="283"/>
      <c r="C3" s="283"/>
      <c r="D3" s="283"/>
      <c r="E3" s="283"/>
      <c r="F3" s="283"/>
      <c r="G3" s="282" t="s">
        <v>3</v>
      </c>
      <c r="H3" s="285" t="s">
        <v>245</v>
      </c>
      <c r="I3" s="285"/>
      <c r="J3" s="285"/>
      <c r="K3" s="285"/>
      <c r="L3" s="285"/>
      <c r="M3" s="285"/>
      <c r="N3" s="285"/>
      <c r="O3" s="285"/>
      <c r="P3" s="285"/>
      <c r="Q3" s="285"/>
      <c r="R3" s="285"/>
      <c r="S3" s="285"/>
      <c r="T3" s="285"/>
      <c r="U3" s="285"/>
      <c r="V3" s="285"/>
      <c r="W3" s="285"/>
      <c r="X3" s="285"/>
      <c r="Y3" s="285" t="s">
        <v>387</v>
      </c>
      <c r="Z3" s="285" t="s">
        <v>246</v>
      </c>
    </row>
    <row r="4" spans="1:26" ht="90" x14ac:dyDescent="0.2">
      <c r="A4" s="283"/>
      <c r="B4" s="283"/>
      <c r="C4" s="283"/>
      <c r="D4" s="283"/>
      <c r="E4" s="283"/>
      <c r="F4" s="283"/>
      <c r="G4" s="284"/>
      <c r="H4" s="81" t="s">
        <v>247</v>
      </c>
      <c r="I4" s="81" t="s">
        <v>248</v>
      </c>
      <c r="J4" s="81" t="s">
        <v>249</v>
      </c>
      <c r="K4" s="81" t="s">
        <v>250</v>
      </c>
      <c r="L4" s="81" t="s">
        <v>251</v>
      </c>
      <c r="M4" s="81" t="s">
        <v>252</v>
      </c>
      <c r="N4" s="81" t="s">
        <v>253</v>
      </c>
      <c r="O4" s="81" t="s">
        <v>254</v>
      </c>
      <c r="P4" s="82" t="s">
        <v>384</v>
      </c>
      <c r="Q4" s="81" t="s">
        <v>255</v>
      </c>
      <c r="R4" s="81" t="s">
        <v>256</v>
      </c>
      <c r="S4" s="82" t="s">
        <v>385</v>
      </c>
      <c r="T4" s="82" t="s">
        <v>386</v>
      </c>
      <c r="U4" s="82" t="s">
        <v>425</v>
      </c>
      <c r="V4" s="81" t="s">
        <v>257</v>
      </c>
      <c r="W4" s="81" t="s">
        <v>258</v>
      </c>
      <c r="X4" s="81" t="s">
        <v>259</v>
      </c>
      <c r="Y4" s="286"/>
      <c r="Z4" s="286"/>
    </row>
    <row r="5" spans="1:26" ht="22.5" x14ac:dyDescent="0.2">
      <c r="A5" s="287">
        <v>1</v>
      </c>
      <c r="B5" s="287"/>
      <c r="C5" s="287"/>
      <c r="D5" s="287"/>
      <c r="E5" s="287"/>
      <c r="F5" s="287"/>
      <c r="G5" s="83">
        <v>2</v>
      </c>
      <c r="H5" s="81" t="s">
        <v>166</v>
      </c>
      <c r="I5" s="84" t="s">
        <v>167</v>
      </c>
      <c r="J5" s="81" t="s">
        <v>278</v>
      </c>
      <c r="K5" s="84" t="s">
        <v>279</v>
      </c>
      <c r="L5" s="81" t="s">
        <v>280</v>
      </c>
      <c r="M5" s="84" t="s">
        <v>281</v>
      </c>
      <c r="N5" s="81" t="s">
        <v>282</v>
      </c>
      <c r="O5" s="84" t="s">
        <v>283</v>
      </c>
      <c r="P5" s="81" t="s">
        <v>284</v>
      </c>
      <c r="Q5" s="84" t="s">
        <v>285</v>
      </c>
      <c r="R5" s="81" t="s">
        <v>286</v>
      </c>
      <c r="S5" s="81" t="s">
        <v>287</v>
      </c>
      <c r="T5" s="81" t="s">
        <v>288</v>
      </c>
      <c r="U5" s="81">
        <v>16</v>
      </c>
      <c r="V5" s="81">
        <v>17</v>
      </c>
      <c r="W5" s="81">
        <v>18</v>
      </c>
      <c r="X5" s="81" t="s">
        <v>423</v>
      </c>
      <c r="Y5" s="81">
        <v>20</v>
      </c>
      <c r="Z5" s="84" t="s">
        <v>424</v>
      </c>
    </row>
    <row r="6" spans="1:26" x14ac:dyDescent="0.2">
      <c r="A6" s="288" t="s">
        <v>260</v>
      </c>
      <c r="B6" s="288"/>
      <c r="C6" s="288"/>
      <c r="D6" s="288"/>
      <c r="E6" s="288"/>
      <c r="F6" s="288"/>
      <c r="G6" s="288"/>
      <c r="H6" s="288"/>
      <c r="I6" s="288"/>
      <c r="J6" s="288"/>
      <c r="K6" s="288"/>
      <c r="L6" s="288"/>
      <c r="M6" s="288"/>
      <c r="N6" s="289"/>
      <c r="O6" s="289"/>
      <c r="P6" s="289"/>
      <c r="Q6" s="289"/>
      <c r="R6" s="289"/>
      <c r="S6" s="289"/>
      <c r="T6" s="289"/>
      <c r="U6" s="289"/>
      <c r="V6" s="289"/>
      <c r="W6" s="289"/>
      <c r="X6" s="289"/>
      <c r="Y6" s="289"/>
      <c r="Z6" s="290"/>
    </row>
    <row r="7" spans="1:26" x14ac:dyDescent="0.2">
      <c r="A7" s="291" t="s">
        <v>291</v>
      </c>
      <c r="B7" s="291"/>
      <c r="C7" s="291"/>
      <c r="D7" s="291"/>
      <c r="E7" s="291"/>
      <c r="F7" s="291"/>
      <c r="G7" s="85">
        <v>1</v>
      </c>
      <c r="H7" s="88">
        <v>159471379</v>
      </c>
      <c r="I7" s="88">
        <v>1072189</v>
      </c>
      <c r="J7" s="88">
        <v>9726616</v>
      </c>
      <c r="K7" s="88">
        <v>4507291</v>
      </c>
      <c r="L7" s="88">
        <v>2032193</v>
      </c>
      <c r="M7" s="88">
        <v>65869433</v>
      </c>
      <c r="N7" s="88">
        <v>28566415</v>
      </c>
      <c r="O7" s="88">
        <v>0</v>
      </c>
      <c r="P7" s="88">
        <v>830229</v>
      </c>
      <c r="Q7" s="88">
        <v>0</v>
      </c>
      <c r="R7" s="88">
        <v>0</v>
      </c>
      <c r="S7" s="88">
        <v>0</v>
      </c>
      <c r="T7" s="88">
        <v>-205774</v>
      </c>
      <c r="U7" s="88">
        <v>0</v>
      </c>
      <c r="V7" s="88">
        <v>92084350</v>
      </c>
      <c r="W7" s="88">
        <v>46328381</v>
      </c>
      <c r="X7" s="89">
        <f>H7+I7+J7+K7-L7+M7+N7+O7+P7+Q7+R7+V7+W7+S7+T7+U7</f>
        <v>406218316</v>
      </c>
      <c r="Y7" s="88">
        <v>124755316</v>
      </c>
      <c r="Z7" s="89">
        <f>X7+Y7</f>
        <v>530973632</v>
      </c>
    </row>
    <row r="8" spans="1:26" x14ac:dyDescent="0.2">
      <c r="A8" s="280" t="s">
        <v>261</v>
      </c>
      <c r="B8" s="280"/>
      <c r="C8" s="280"/>
      <c r="D8" s="280"/>
      <c r="E8" s="280"/>
      <c r="F8" s="280"/>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
      <c r="A9" s="280" t="s">
        <v>262</v>
      </c>
      <c r="B9" s="280"/>
      <c r="C9" s="280"/>
      <c r="D9" s="280"/>
      <c r="E9" s="280"/>
      <c r="F9" s="280"/>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
      <c r="A10" s="281" t="s">
        <v>292</v>
      </c>
      <c r="B10" s="281"/>
      <c r="C10" s="281"/>
      <c r="D10" s="281"/>
      <c r="E10" s="281"/>
      <c r="F10" s="281"/>
      <c r="G10" s="86">
        <v>4</v>
      </c>
      <c r="H10" s="90">
        <f>H7+H8+H9</f>
        <v>159471379</v>
      </c>
      <c r="I10" s="90">
        <f t="shared" ref="I10:V10" si="2">I7+I8+I9</f>
        <v>1072189</v>
      </c>
      <c r="J10" s="90">
        <f t="shared" si="2"/>
        <v>9726616</v>
      </c>
      <c r="K10" s="90">
        <f t="shared" si="2"/>
        <v>4507291</v>
      </c>
      <c r="L10" s="90">
        <f t="shared" si="2"/>
        <v>2032193</v>
      </c>
      <c r="M10" s="90">
        <f t="shared" si="2"/>
        <v>65869433</v>
      </c>
      <c r="N10" s="90">
        <f t="shared" si="2"/>
        <v>28566415</v>
      </c>
      <c r="O10" s="90">
        <f t="shared" si="2"/>
        <v>0</v>
      </c>
      <c r="P10" s="90">
        <f t="shared" si="2"/>
        <v>830229</v>
      </c>
      <c r="Q10" s="90">
        <f t="shared" si="2"/>
        <v>0</v>
      </c>
      <c r="R10" s="90">
        <f t="shared" si="2"/>
        <v>0</v>
      </c>
      <c r="S10" s="90">
        <f t="shared" si="2"/>
        <v>0</v>
      </c>
      <c r="T10" s="90">
        <f t="shared" si="2"/>
        <v>-205774</v>
      </c>
      <c r="U10" s="90">
        <f>U7+U8+U9</f>
        <v>0</v>
      </c>
      <c r="V10" s="90">
        <f t="shared" si="2"/>
        <v>92084350</v>
      </c>
      <c r="W10" s="90">
        <f>W7+W8+W9</f>
        <v>46328381</v>
      </c>
      <c r="X10" s="90">
        <f>X7+X8+X9</f>
        <v>406218316</v>
      </c>
      <c r="Y10" s="90">
        <f t="shared" ref="Y10:Z10" si="3">Y7+Y8+Y9</f>
        <v>124755316</v>
      </c>
      <c r="Z10" s="90">
        <f t="shared" si="3"/>
        <v>530973632</v>
      </c>
    </row>
    <row r="11" spans="1:26" x14ac:dyDescent="0.2">
      <c r="A11" s="280" t="s">
        <v>263</v>
      </c>
      <c r="B11" s="280"/>
      <c r="C11" s="280"/>
      <c r="D11" s="280"/>
      <c r="E11" s="280"/>
      <c r="F11" s="280"/>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102600368</v>
      </c>
      <c r="X11" s="89">
        <f>H11+I11+J11+K11-L11+M11+N11+O11+P11+Q11+R11+V11+W11+S11+T11+U11</f>
        <v>102600368</v>
      </c>
      <c r="Y11" s="88">
        <v>61752879</v>
      </c>
      <c r="Z11" s="89">
        <f t="shared" ref="Z11:Z29" si="4">X11+Y11</f>
        <v>164353247</v>
      </c>
    </row>
    <row r="12" spans="1:26" x14ac:dyDescent="0.2">
      <c r="A12" s="280" t="s">
        <v>264</v>
      </c>
      <c r="B12" s="280"/>
      <c r="C12" s="280"/>
      <c r="D12" s="280"/>
      <c r="E12" s="280"/>
      <c r="F12" s="280"/>
      <c r="G12" s="85">
        <v>6</v>
      </c>
      <c r="H12" s="87">
        <v>0</v>
      </c>
      <c r="I12" s="87">
        <v>0</v>
      </c>
      <c r="J12" s="87">
        <v>0</v>
      </c>
      <c r="K12" s="87">
        <v>0</v>
      </c>
      <c r="L12" s="87">
        <v>0</v>
      </c>
      <c r="M12" s="87">
        <v>0</v>
      </c>
      <c r="N12" s="88">
        <v>0</v>
      </c>
      <c r="O12" s="87">
        <v>0</v>
      </c>
      <c r="P12" s="87">
        <v>0</v>
      </c>
      <c r="Q12" s="87">
        <v>0</v>
      </c>
      <c r="R12" s="87">
        <v>0</v>
      </c>
      <c r="S12" s="87">
        <v>0</v>
      </c>
      <c r="T12" s="88">
        <v>251543</v>
      </c>
      <c r="U12" s="88">
        <v>0</v>
      </c>
      <c r="V12" s="87">
        <v>0</v>
      </c>
      <c r="W12" s="87">
        <v>0</v>
      </c>
      <c r="X12" s="89">
        <f t="shared" ref="X12:X29" si="5">H12+I12+J12+K12-L12+M12+N12+O12+P12+Q12+R12+V12+W12+S12+T12+U12</f>
        <v>251543</v>
      </c>
      <c r="Y12" s="88">
        <v>186332</v>
      </c>
      <c r="Z12" s="89">
        <f t="shared" si="4"/>
        <v>437875</v>
      </c>
    </row>
    <row r="13" spans="1:26" ht="26.25" customHeight="1" x14ac:dyDescent="0.2">
      <c r="A13" s="280" t="s">
        <v>265</v>
      </c>
      <c r="B13" s="280"/>
      <c r="C13" s="280"/>
      <c r="D13" s="280"/>
      <c r="E13" s="280"/>
      <c r="F13" s="280"/>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
      <c r="A14" s="280" t="s">
        <v>388</v>
      </c>
      <c r="B14" s="280"/>
      <c r="C14" s="280"/>
      <c r="D14" s="280"/>
      <c r="E14" s="280"/>
      <c r="F14" s="280"/>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x14ac:dyDescent="0.2">
      <c r="A15" s="280" t="s">
        <v>266</v>
      </c>
      <c r="B15" s="280"/>
      <c r="C15" s="280"/>
      <c r="D15" s="280"/>
      <c r="E15" s="280"/>
      <c r="F15" s="280"/>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
      <c r="A16" s="280" t="s">
        <v>267</v>
      </c>
      <c r="B16" s="280"/>
      <c r="C16" s="280"/>
      <c r="D16" s="280"/>
      <c r="E16" s="280"/>
      <c r="F16" s="280"/>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
      <c r="A17" s="280" t="s">
        <v>268</v>
      </c>
      <c r="B17" s="280"/>
      <c r="C17" s="280"/>
      <c r="D17" s="280"/>
      <c r="E17" s="280"/>
      <c r="F17" s="280"/>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
      <c r="A18" s="280" t="s">
        <v>269</v>
      </c>
      <c r="B18" s="280"/>
      <c r="C18" s="280"/>
      <c r="D18" s="280"/>
      <c r="E18" s="280"/>
      <c r="F18" s="280"/>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
      <c r="A19" s="280" t="s">
        <v>270</v>
      </c>
      <c r="B19" s="280"/>
      <c r="C19" s="280"/>
      <c r="D19" s="280"/>
      <c r="E19" s="280"/>
      <c r="F19" s="280"/>
      <c r="G19" s="85">
        <v>13</v>
      </c>
      <c r="H19" s="88">
        <v>0</v>
      </c>
      <c r="I19" s="88">
        <v>987</v>
      </c>
      <c r="J19" s="88">
        <v>412799</v>
      </c>
      <c r="K19" s="88">
        <v>1491259</v>
      </c>
      <c r="L19" s="88">
        <v>-33643</v>
      </c>
      <c r="M19" s="88">
        <v>1373900</v>
      </c>
      <c r="N19" s="88">
        <v>-2218150</v>
      </c>
      <c r="O19" s="88">
        <v>0</v>
      </c>
      <c r="P19" s="88">
        <v>0</v>
      </c>
      <c r="Q19" s="88">
        <v>0</v>
      </c>
      <c r="R19" s="88">
        <v>0</v>
      </c>
      <c r="S19" s="88">
        <v>0</v>
      </c>
      <c r="T19" s="88">
        <v>-118928</v>
      </c>
      <c r="U19" s="88">
        <v>0</v>
      </c>
      <c r="V19" s="88">
        <v>-6304649</v>
      </c>
      <c r="W19" s="88">
        <v>0</v>
      </c>
      <c r="X19" s="89">
        <f t="shared" si="5"/>
        <v>-5329139</v>
      </c>
      <c r="Y19" s="88">
        <v>-25558575</v>
      </c>
      <c r="Z19" s="89">
        <f t="shared" si="4"/>
        <v>-30887714</v>
      </c>
    </row>
    <row r="20" spans="1:26" x14ac:dyDescent="0.2">
      <c r="A20" s="280" t="s">
        <v>271</v>
      </c>
      <c r="B20" s="280"/>
      <c r="C20" s="280"/>
      <c r="D20" s="280"/>
      <c r="E20" s="280"/>
      <c r="F20" s="280"/>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
      <c r="A21" s="280" t="s">
        <v>389</v>
      </c>
      <c r="B21" s="280"/>
      <c r="C21" s="280"/>
      <c r="D21" s="280"/>
      <c r="E21" s="280"/>
      <c r="F21" s="280"/>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
      <c r="A22" s="280" t="s">
        <v>390</v>
      </c>
      <c r="B22" s="280"/>
      <c r="C22" s="280"/>
      <c r="D22" s="280"/>
      <c r="E22" s="280"/>
      <c r="F22" s="280"/>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
      <c r="A23" s="280" t="s">
        <v>391</v>
      </c>
      <c r="B23" s="280"/>
      <c r="C23" s="280"/>
      <c r="D23" s="280"/>
      <c r="E23" s="280"/>
      <c r="F23" s="280"/>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
      <c r="A24" s="280" t="s">
        <v>272</v>
      </c>
      <c r="B24" s="280"/>
      <c r="C24" s="280"/>
      <c r="D24" s="280"/>
      <c r="E24" s="280"/>
      <c r="F24" s="280"/>
      <c r="G24" s="85">
        <v>18</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x14ac:dyDescent="0.2">
      <c r="A25" s="280" t="s">
        <v>392</v>
      </c>
      <c r="B25" s="280"/>
      <c r="C25" s="280"/>
      <c r="D25" s="280"/>
      <c r="E25" s="280"/>
      <c r="F25" s="280"/>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
      <c r="A26" s="280" t="s">
        <v>394</v>
      </c>
      <c r="B26" s="280"/>
      <c r="C26" s="280"/>
      <c r="D26" s="280"/>
      <c r="E26" s="280"/>
      <c r="F26" s="280"/>
      <c r="G26" s="85">
        <v>20</v>
      </c>
      <c r="H26" s="88">
        <v>0</v>
      </c>
      <c r="I26" s="88">
        <v>0</v>
      </c>
      <c r="J26" s="88">
        <v>0</v>
      </c>
      <c r="K26" s="88">
        <v>0</v>
      </c>
      <c r="L26" s="88">
        <v>0</v>
      </c>
      <c r="M26" s="88">
        <v>0</v>
      </c>
      <c r="N26" s="88">
        <v>0</v>
      </c>
      <c r="O26" s="88">
        <v>0</v>
      </c>
      <c r="P26" s="88">
        <v>0</v>
      </c>
      <c r="Q26" s="88">
        <v>0</v>
      </c>
      <c r="R26" s="88">
        <v>0</v>
      </c>
      <c r="S26" s="88">
        <v>0</v>
      </c>
      <c r="T26" s="88">
        <v>0</v>
      </c>
      <c r="U26" s="88">
        <v>0</v>
      </c>
      <c r="V26" s="88">
        <v>-6365968</v>
      </c>
      <c r="W26" s="88">
        <v>0</v>
      </c>
      <c r="X26" s="89">
        <f t="shared" si="5"/>
        <v>-6365968</v>
      </c>
      <c r="Y26" s="88">
        <v>-8457852</v>
      </c>
      <c r="Z26" s="89">
        <f t="shared" si="4"/>
        <v>-14823820</v>
      </c>
    </row>
    <row r="27" spans="1:26" x14ac:dyDescent="0.2">
      <c r="A27" s="280" t="s">
        <v>393</v>
      </c>
      <c r="B27" s="280"/>
      <c r="C27" s="280"/>
      <c r="D27" s="280"/>
      <c r="E27" s="280"/>
      <c r="F27" s="280"/>
      <c r="G27" s="85">
        <v>21</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9">
        <f t="shared" si="5"/>
        <v>0</v>
      </c>
      <c r="Y27" s="88">
        <v>0</v>
      </c>
      <c r="Z27" s="89">
        <f t="shared" si="4"/>
        <v>0</v>
      </c>
    </row>
    <row r="28" spans="1:26" x14ac:dyDescent="0.2">
      <c r="A28" s="280" t="s">
        <v>395</v>
      </c>
      <c r="B28" s="280"/>
      <c r="C28" s="280"/>
      <c r="D28" s="280"/>
      <c r="E28" s="280"/>
      <c r="F28" s="280"/>
      <c r="G28" s="85">
        <v>22</v>
      </c>
      <c r="H28" s="88">
        <v>0</v>
      </c>
      <c r="I28" s="88">
        <v>0</v>
      </c>
      <c r="J28" s="88">
        <v>433269</v>
      </c>
      <c r="K28" s="88">
        <v>0</v>
      </c>
      <c r="L28" s="88">
        <v>0</v>
      </c>
      <c r="M28" s="88">
        <v>0</v>
      </c>
      <c r="N28" s="88">
        <v>2329636</v>
      </c>
      <c r="O28" s="88">
        <v>0</v>
      </c>
      <c r="P28" s="88">
        <v>0</v>
      </c>
      <c r="Q28" s="88">
        <v>0</v>
      </c>
      <c r="R28" s="88">
        <v>0</v>
      </c>
      <c r="S28" s="88">
        <v>0</v>
      </c>
      <c r="T28" s="88">
        <v>0</v>
      </c>
      <c r="U28" s="88">
        <v>0</v>
      </c>
      <c r="V28" s="88">
        <v>43565476</v>
      </c>
      <c r="W28" s="88">
        <v>-46328381</v>
      </c>
      <c r="X28" s="89">
        <f t="shared" si="5"/>
        <v>0</v>
      </c>
      <c r="Y28" s="88">
        <v>0</v>
      </c>
      <c r="Z28" s="89">
        <f t="shared" si="4"/>
        <v>0</v>
      </c>
    </row>
    <row r="29" spans="1:26" x14ac:dyDescent="0.2">
      <c r="A29" s="280" t="s">
        <v>396</v>
      </c>
      <c r="B29" s="280"/>
      <c r="C29" s="280"/>
      <c r="D29" s="280"/>
      <c r="E29" s="280"/>
      <c r="F29" s="280"/>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
      <c r="A30" s="281" t="s">
        <v>397</v>
      </c>
      <c r="B30" s="281"/>
      <c r="C30" s="281"/>
      <c r="D30" s="281"/>
      <c r="E30" s="281"/>
      <c r="F30" s="281"/>
      <c r="G30" s="86">
        <v>24</v>
      </c>
      <c r="H30" s="90">
        <f>SUM(H10:H29)</f>
        <v>159471379</v>
      </c>
      <c r="I30" s="90">
        <f t="shared" ref="I30:Z30" si="7">SUM(I10:I29)</f>
        <v>1073176</v>
      </c>
      <c r="J30" s="90">
        <f t="shared" si="7"/>
        <v>10572684</v>
      </c>
      <c r="K30" s="90">
        <f t="shared" si="7"/>
        <v>5998550</v>
      </c>
      <c r="L30" s="90">
        <f t="shared" si="7"/>
        <v>1998550</v>
      </c>
      <c r="M30" s="90">
        <f t="shared" si="7"/>
        <v>67243333</v>
      </c>
      <c r="N30" s="90">
        <f t="shared" si="7"/>
        <v>28677901</v>
      </c>
      <c r="O30" s="90">
        <f t="shared" si="7"/>
        <v>0</v>
      </c>
      <c r="P30" s="90">
        <f t="shared" si="7"/>
        <v>830229</v>
      </c>
      <c r="Q30" s="90">
        <f t="shared" si="7"/>
        <v>0</v>
      </c>
      <c r="R30" s="90">
        <f t="shared" si="7"/>
        <v>0</v>
      </c>
      <c r="S30" s="90">
        <f t="shared" si="7"/>
        <v>0</v>
      </c>
      <c r="T30" s="90">
        <f t="shared" si="7"/>
        <v>-73159</v>
      </c>
      <c r="U30" s="90">
        <f t="shared" si="7"/>
        <v>0</v>
      </c>
      <c r="V30" s="90">
        <f t="shared" si="7"/>
        <v>122979209</v>
      </c>
      <c r="W30" s="90">
        <f t="shared" si="7"/>
        <v>102600368</v>
      </c>
      <c r="X30" s="90">
        <f>SUM(X10:X29)</f>
        <v>497375120</v>
      </c>
      <c r="Y30" s="90">
        <f t="shared" si="7"/>
        <v>152678100</v>
      </c>
      <c r="Z30" s="90">
        <f t="shared" si="7"/>
        <v>650053220</v>
      </c>
    </row>
    <row r="31" spans="1:26" x14ac:dyDescent="0.2">
      <c r="A31" s="288" t="s">
        <v>273</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row>
    <row r="32" spans="1:26" ht="36.75" customHeight="1" x14ac:dyDescent="0.2">
      <c r="A32" s="292" t="s">
        <v>274</v>
      </c>
      <c r="B32" s="292"/>
      <c r="C32" s="292"/>
      <c r="D32" s="292"/>
      <c r="E32" s="292"/>
      <c r="F32" s="292"/>
      <c r="G32" s="86">
        <v>25</v>
      </c>
      <c r="H32" s="90">
        <f>SUM(H12:H20)</f>
        <v>0</v>
      </c>
      <c r="I32" s="90">
        <f t="shared" ref="I32:Z32" si="8">SUM(I12:I20)</f>
        <v>987</v>
      </c>
      <c r="J32" s="90">
        <f t="shared" si="8"/>
        <v>412799</v>
      </c>
      <c r="K32" s="90">
        <f t="shared" si="8"/>
        <v>1491259</v>
      </c>
      <c r="L32" s="90">
        <f t="shared" si="8"/>
        <v>-33643</v>
      </c>
      <c r="M32" s="90">
        <f t="shared" si="8"/>
        <v>1373900</v>
      </c>
      <c r="N32" s="90">
        <f t="shared" si="8"/>
        <v>-2218150</v>
      </c>
      <c r="O32" s="90">
        <f t="shared" si="8"/>
        <v>0</v>
      </c>
      <c r="P32" s="90">
        <f t="shared" si="8"/>
        <v>0</v>
      </c>
      <c r="Q32" s="90">
        <f t="shared" si="8"/>
        <v>0</v>
      </c>
      <c r="R32" s="90">
        <f t="shared" si="8"/>
        <v>0</v>
      </c>
      <c r="S32" s="90">
        <f t="shared" si="8"/>
        <v>0</v>
      </c>
      <c r="T32" s="90">
        <f t="shared" si="8"/>
        <v>132615</v>
      </c>
      <c r="U32" s="90">
        <f t="shared" ref="U32" si="9">SUM(U12:U20)</f>
        <v>0</v>
      </c>
      <c r="V32" s="90">
        <f t="shared" si="8"/>
        <v>-6304649</v>
      </c>
      <c r="W32" s="90">
        <f t="shared" si="8"/>
        <v>0</v>
      </c>
      <c r="X32" s="90">
        <f>SUM(X12:X20)</f>
        <v>-5077596</v>
      </c>
      <c r="Y32" s="90">
        <f t="shared" si="8"/>
        <v>-25372243</v>
      </c>
      <c r="Z32" s="90">
        <f t="shared" si="8"/>
        <v>-30449839</v>
      </c>
    </row>
    <row r="33" spans="1:26" ht="31.5" customHeight="1" x14ac:dyDescent="0.2">
      <c r="A33" s="292" t="s">
        <v>398</v>
      </c>
      <c r="B33" s="292"/>
      <c r="C33" s="292"/>
      <c r="D33" s="292"/>
      <c r="E33" s="292"/>
      <c r="F33" s="292"/>
      <c r="G33" s="86">
        <v>26</v>
      </c>
      <c r="H33" s="90">
        <f>H11+H32</f>
        <v>0</v>
      </c>
      <c r="I33" s="90">
        <f t="shared" ref="I33:Z33" si="10">I11+I32</f>
        <v>987</v>
      </c>
      <c r="J33" s="90">
        <f t="shared" si="10"/>
        <v>412799</v>
      </c>
      <c r="K33" s="90">
        <f t="shared" si="10"/>
        <v>1491259</v>
      </c>
      <c r="L33" s="90">
        <f t="shared" si="10"/>
        <v>-33643</v>
      </c>
      <c r="M33" s="90">
        <f t="shared" si="10"/>
        <v>1373900</v>
      </c>
      <c r="N33" s="90">
        <f t="shared" si="10"/>
        <v>-2218150</v>
      </c>
      <c r="O33" s="90">
        <f t="shared" si="10"/>
        <v>0</v>
      </c>
      <c r="P33" s="90">
        <f t="shared" si="10"/>
        <v>0</v>
      </c>
      <c r="Q33" s="90">
        <f t="shared" si="10"/>
        <v>0</v>
      </c>
      <c r="R33" s="90">
        <f t="shared" si="10"/>
        <v>0</v>
      </c>
      <c r="S33" s="90">
        <f t="shared" si="10"/>
        <v>0</v>
      </c>
      <c r="T33" s="90">
        <f t="shared" si="10"/>
        <v>132615</v>
      </c>
      <c r="U33" s="90">
        <f t="shared" ref="U33" si="11">U11+U32</f>
        <v>0</v>
      </c>
      <c r="V33" s="90">
        <f t="shared" si="10"/>
        <v>-6304649</v>
      </c>
      <c r="W33" s="90">
        <f t="shared" si="10"/>
        <v>102600368</v>
      </c>
      <c r="X33" s="90">
        <f>X11+X32</f>
        <v>97522772</v>
      </c>
      <c r="Y33" s="90">
        <f t="shared" si="10"/>
        <v>36380636</v>
      </c>
      <c r="Z33" s="90">
        <f t="shared" si="10"/>
        <v>133903408</v>
      </c>
    </row>
    <row r="34" spans="1:26" ht="30.75" customHeight="1" x14ac:dyDescent="0.2">
      <c r="A34" s="292" t="s">
        <v>399</v>
      </c>
      <c r="B34" s="292"/>
      <c r="C34" s="292"/>
      <c r="D34" s="292"/>
      <c r="E34" s="292"/>
      <c r="F34" s="292"/>
      <c r="G34" s="86">
        <v>27</v>
      </c>
      <c r="H34" s="90">
        <f>SUM(H21:H29)</f>
        <v>0</v>
      </c>
      <c r="I34" s="90">
        <f t="shared" ref="I34:Z34" si="12">SUM(I21:I29)</f>
        <v>0</v>
      </c>
      <c r="J34" s="90">
        <f t="shared" si="12"/>
        <v>433269</v>
      </c>
      <c r="K34" s="90">
        <f t="shared" si="12"/>
        <v>0</v>
      </c>
      <c r="L34" s="90">
        <f t="shared" si="12"/>
        <v>0</v>
      </c>
      <c r="M34" s="90">
        <f t="shared" si="12"/>
        <v>0</v>
      </c>
      <c r="N34" s="90">
        <f t="shared" si="12"/>
        <v>2329636</v>
      </c>
      <c r="O34" s="90">
        <f t="shared" si="12"/>
        <v>0</v>
      </c>
      <c r="P34" s="90">
        <f t="shared" si="12"/>
        <v>0</v>
      </c>
      <c r="Q34" s="90">
        <f t="shared" si="12"/>
        <v>0</v>
      </c>
      <c r="R34" s="90">
        <f t="shared" si="12"/>
        <v>0</v>
      </c>
      <c r="S34" s="90">
        <f t="shared" si="12"/>
        <v>0</v>
      </c>
      <c r="T34" s="90">
        <f t="shared" si="12"/>
        <v>0</v>
      </c>
      <c r="U34" s="90">
        <f t="shared" ref="U34" si="13">SUM(U21:U29)</f>
        <v>0</v>
      </c>
      <c r="V34" s="90">
        <f t="shared" si="12"/>
        <v>37199508</v>
      </c>
      <c r="W34" s="90">
        <f t="shared" si="12"/>
        <v>-46328381</v>
      </c>
      <c r="X34" s="90">
        <f>SUM(X21:X29)</f>
        <v>-6365968</v>
      </c>
      <c r="Y34" s="90">
        <f t="shared" si="12"/>
        <v>-8457852</v>
      </c>
      <c r="Z34" s="90">
        <f t="shared" si="12"/>
        <v>-14823820</v>
      </c>
    </row>
    <row r="35" spans="1:26" x14ac:dyDescent="0.2">
      <c r="A35" s="288" t="s">
        <v>275</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row>
    <row r="36" spans="1:26" x14ac:dyDescent="0.2">
      <c r="A36" s="291" t="s">
        <v>293</v>
      </c>
      <c r="B36" s="291"/>
      <c r="C36" s="291"/>
      <c r="D36" s="291"/>
      <c r="E36" s="291"/>
      <c r="F36" s="291"/>
      <c r="G36" s="85">
        <v>28</v>
      </c>
      <c r="H36" s="88">
        <v>159471379</v>
      </c>
      <c r="I36" s="88">
        <v>1073176</v>
      </c>
      <c r="J36" s="88">
        <v>10572684</v>
      </c>
      <c r="K36" s="88">
        <v>5998550</v>
      </c>
      <c r="L36" s="88">
        <v>1998550</v>
      </c>
      <c r="M36" s="88">
        <v>67243333</v>
      </c>
      <c r="N36" s="88">
        <v>28677901</v>
      </c>
      <c r="O36" s="88">
        <v>0</v>
      </c>
      <c r="P36" s="88">
        <v>830229</v>
      </c>
      <c r="Q36" s="88">
        <v>0</v>
      </c>
      <c r="R36" s="88">
        <v>0</v>
      </c>
      <c r="S36" s="88">
        <v>0</v>
      </c>
      <c r="T36" s="88">
        <v>-73159</v>
      </c>
      <c r="U36" s="88">
        <v>0</v>
      </c>
      <c r="V36" s="88">
        <v>122979209</v>
      </c>
      <c r="W36" s="88">
        <v>102600368</v>
      </c>
      <c r="X36" s="89">
        <f>H36+I36+J36+K36-L36+M36+N36+O36+P36+Q36+R36+V36+W36+S36+T36+U36</f>
        <v>497375120</v>
      </c>
      <c r="Y36" s="88">
        <v>152678100</v>
      </c>
      <c r="Z36" s="89">
        <f t="shared" ref="Z36:Z38" si="14">X36+Y36</f>
        <v>650053220</v>
      </c>
    </row>
    <row r="37" spans="1:26" x14ac:dyDescent="0.2">
      <c r="A37" s="280" t="s">
        <v>261</v>
      </c>
      <c r="B37" s="280"/>
      <c r="C37" s="280"/>
      <c r="D37" s="280"/>
      <c r="E37" s="280"/>
      <c r="F37" s="280"/>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
      <c r="A38" s="280" t="s">
        <v>262</v>
      </c>
      <c r="B38" s="280"/>
      <c r="C38" s="280"/>
      <c r="D38" s="280"/>
      <c r="E38" s="280"/>
      <c r="F38" s="280"/>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
      <c r="A39" s="281" t="s">
        <v>400</v>
      </c>
      <c r="B39" s="281"/>
      <c r="C39" s="281"/>
      <c r="D39" s="281"/>
      <c r="E39" s="281"/>
      <c r="F39" s="281"/>
      <c r="G39" s="86">
        <v>31</v>
      </c>
      <c r="H39" s="90">
        <f>H36+H37+H38</f>
        <v>159471379</v>
      </c>
      <c r="I39" s="90">
        <f t="shared" ref="I39:V39" si="16">I36+I37+I38</f>
        <v>1073176</v>
      </c>
      <c r="J39" s="90">
        <f t="shared" si="16"/>
        <v>10572684</v>
      </c>
      <c r="K39" s="90">
        <f t="shared" si="16"/>
        <v>5998550</v>
      </c>
      <c r="L39" s="90">
        <f t="shared" si="16"/>
        <v>1998550</v>
      </c>
      <c r="M39" s="90">
        <f t="shared" si="16"/>
        <v>67243333</v>
      </c>
      <c r="N39" s="90">
        <f t="shared" si="16"/>
        <v>28677901</v>
      </c>
      <c r="O39" s="90">
        <f t="shared" si="16"/>
        <v>0</v>
      </c>
      <c r="P39" s="90">
        <f t="shared" si="16"/>
        <v>830229</v>
      </c>
      <c r="Q39" s="90">
        <f t="shared" si="16"/>
        <v>0</v>
      </c>
      <c r="R39" s="90">
        <f t="shared" si="16"/>
        <v>0</v>
      </c>
      <c r="S39" s="90">
        <f t="shared" si="16"/>
        <v>0</v>
      </c>
      <c r="T39" s="90">
        <f t="shared" si="16"/>
        <v>-73159</v>
      </c>
      <c r="U39" s="90">
        <f t="shared" si="16"/>
        <v>0</v>
      </c>
      <c r="V39" s="90">
        <f t="shared" si="16"/>
        <v>122979209</v>
      </c>
      <c r="W39" s="90">
        <f>W36+W37+W38</f>
        <v>102600368</v>
      </c>
      <c r="X39" s="90">
        <f>X36+X37+X38</f>
        <v>497375120</v>
      </c>
      <c r="Y39" s="90">
        <f>Y36+Y37+Y38</f>
        <v>152678100</v>
      </c>
      <c r="Z39" s="90">
        <f>Z36+Z37+Z38</f>
        <v>650053220</v>
      </c>
    </row>
    <row r="40" spans="1:26" x14ac:dyDescent="0.2">
      <c r="A40" s="280" t="s">
        <v>263</v>
      </c>
      <c r="B40" s="280"/>
      <c r="C40" s="280"/>
      <c r="D40" s="280"/>
      <c r="E40" s="280"/>
      <c r="F40" s="280"/>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146860849</v>
      </c>
      <c r="X40" s="89">
        <f>H40+I40+J40+K40-L40+M40+N40+O40+P40+Q40+R40+V40+W40+S40+T40+U40</f>
        <v>146860849</v>
      </c>
      <c r="Y40" s="88">
        <v>75567140</v>
      </c>
      <c r="Z40" s="89">
        <f t="shared" ref="Z40:Z58" si="17">X40+Y40</f>
        <v>222427989</v>
      </c>
    </row>
    <row r="41" spans="1:26" x14ac:dyDescent="0.2">
      <c r="A41" s="280" t="s">
        <v>264</v>
      </c>
      <c r="B41" s="280"/>
      <c r="C41" s="280"/>
      <c r="D41" s="280"/>
      <c r="E41" s="280"/>
      <c r="F41" s="280"/>
      <c r="G41" s="85">
        <v>33</v>
      </c>
      <c r="H41" s="87">
        <v>0</v>
      </c>
      <c r="I41" s="87">
        <v>0</v>
      </c>
      <c r="J41" s="87">
        <v>0</v>
      </c>
      <c r="K41" s="87">
        <v>0</v>
      </c>
      <c r="L41" s="87">
        <v>0</v>
      </c>
      <c r="M41" s="87">
        <v>0</v>
      </c>
      <c r="N41" s="88">
        <v>0</v>
      </c>
      <c r="O41" s="87">
        <v>0</v>
      </c>
      <c r="P41" s="87">
        <v>0</v>
      </c>
      <c r="Q41" s="87">
        <v>0</v>
      </c>
      <c r="R41" s="87">
        <v>0</v>
      </c>
      <c r="S41" s="87">
        <v>0</v>
      </c>
      <c r="T41" s="88">
        <v>-162802</v>
      </c>
      <c r="U41" s="88">
        <v>0</v>
      </c>
      <c r="V41" s="87">
        <v>0</v>
      </c>
      <c r="W41" s="87">
        <v>0</v>
      </c>
      <c r="X41" s="89">
        <f t="shared" ref="X41:X58" si="18">H41+I41+J41+K41-L41+M41+N41+O41+P41+Q41+R41+V41+W41+S41+T41+U41</f>
        <v>-162802</v>
      </c>
      <c r="Y41" s="88">
        <v>-97439</v>
      </c>
      <c r="Z41" s="89">
        <f t="shared" si="17"/>
        <v>-260241</v>
      </c>
    </row>
    <row r="42" spans="1:26" ht="27" customHeight="1" x14ac:dyDescent="0.2">
      <c r="A42" s="280" t="s">
        <v>276</v>
      </c>
      <c r="B42" s="280"/>
      <c r="C42" s="280"/>
      <c r="D42" s="280"/>
      <c r="E42" s="280"/>
      <c r="F42" s="280"/>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8"/>
        <v>0</v>
      </c>
      <c r="Y42" s="88">
        <v>0</v>
      </c>
      <c r="Z42" s="89">
        <f t="shared" si="17"/>
        <v>0</v>
      </c>
    </row>
    <row r="43" spans="1:26" ht="37.5" customHeight="1" x14ac:dyDescent="0.2">
      <c r="A43" s="280" t="s">
        <v>388</v>
      </c>
      <c r="B43" s="280"/>
      <c r="C43" s="280"/>
      <c r="D43" s="280"/>
      <c r="E43" s="280"/>
      <c r="F43" s="280"/>
      <c r="G43" s="85">
        <v>35</v>
      </c>
      <c r="H43" s="87">
        <v>0</v>
      </c>
      <c r="I43" s="87">
        <v>0</v>
      </c>
      <c r="J43" s="87">
        <v>0</v>
      </c>
      <c r="K43" s="87">
        <v>0</v>
      </c>
      <c r="L43" s="87">
        <v>0</v>
      </c>
      <c r="M43" s="87">
        <v>0</v>
      </c>
      <c r="N43" s="87">
        <v>0</v>
      </c>
      <c r="O43" s="87">
        <v>0</v>
      </c>
      <c r="P43" s="88">
        <v>431636</v>
      </c>
      <c r="Q43" s="87">
        <v>0</v>
      </c>
      <c r="R43" s="87">
        <v>0</v>
      </c>
      <c r="S43" s="87">
        <v>0</v>
      </c>
      <c r="T43" s="87">
        <v>0</v>
      </c>
      <c r="U43" s="88">
        <v>0</v>
      </c>
      <c r="V43" s="88">
        <v>0</v>
      </c>
      <c r="W43" s="88">
        <v>0</v>
      </c>
      <c r="X43" s="89">
        <f t="shared" si="18"/>
        <v>431636</v>
      </c>
      <c r="Y43" s="88">
        <v>386871</v>
      </c>
      <c r="Z43" s="89">
        <f t="shared" si="17"/>
        <v>818507</v>
      </c>
    </row>
    <row r="44" spans="1:26" ht="21" customHeight="1" x14ac:dyDescent="0.2">
      <c r="A44" s="280" t="s">
        <v>266</v>
      </c>
      <c r="B44" s="280"/>
      <c r="C44" s="280"/>
      <c r="D44" s="280"/>
      <c r="E44" s="280"/>
      <c r="F44" s="280"/>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
      <c r="A45" s="280" t="s">
        <v>267</v>
      </c>
      <c r="B45" s="280"/>
      <c r="C45" s="280"/>
      <c r="D45" s="280"/>
      <c r="E45" s="280"/>
      <c r="F45" s="280"/>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
      <c r="A46" s="280" t="s">
        <v>277</v>
      </c>
      <c r="B46" s="280"/>
      <c r="C46" s="280"/>
      <c r="D46" s="280"/>
      <c r="E46" s="280"/>
      <c r="F46" s="280"/>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
      <c r="A47" s="280" t="s">
        <v>269</v>
      </c>
      <c r="B47" s="280"/>
      <c r="C47" s="280"/>
      <c r="D47" s="280"/>
      <c r="E47" s="280"/>
      <c r="F47" s="280"/>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
      <c r="A48" s="280" t="s">
        <v>270</v>
      </c>
      <c r="B48" s="280"/>
      <c r="C48" s="280"/>
      <c r="D48" s="280"/>
      <c r="E48" s="280"/>
      <c r="F48" s="280"/>
      <c r="G48" s="85">
        <v>40</v>
      </c>
      <c r="H48" s="88">
        <v>0</v>
      </c>
      <c r="I48" s="88">
        <v>753552</v>
      </c>
      <c r="J48" s="88">
        <v>0</v>
      </c>
      <c r="K48" s="88">
        <v>-126835</v>
      </c>
      <c r="L48" s="88">
        <v>-126835</v>
      </c>
      <c r="M48" s="88">
        <v>-1169048</v>
      </c>
      <c r="N48" s="88">
        <v>-430393</v>
      </c>
      <c r="O48" s="88">
        <v>0</v>
      </c>
      <c r="P48" s="88">
        <v>72</v>
      </c>
      <c r="Q48" s="88">
        <v>0</v>
      </c>
      <c r="R48" s="88">
        <v>0</v>
      </c>
      <c r="S48" s="88">
        <v>0</v>
      </c>
      <c r="T48" s="88">
        <v>0</v>
      </c>
      <c r="U48" s="88">
        <v>0</v>
      </c>
      <c r="V48" s="88">
        <v>-5847055</v>
      </c>
      <c r="W48" s="88">
        <v>0</v>
      </c>
      <c r="X48" s="89">
        <f t="shared" si="18"/>
        <v>-6692872</v>
      </c>
      <c r="Y48" s="88">
        <v>9286978</v>
      </c>
      <c r="Z48" s="89">
        <f t="shared" si="17"/>
        <v>2594106</v>
      </c>
    </row>
    <row r="49" spans="1:26" x14ac:dyDescent="0.2">
      <c r="A49" s="280" t="s">
        <v>271</v>
      </c>
      <c r="B49" s="280"/>
      <c r="C49" s="280"/>
      <c r="D49" s="280"/>
      <c r="E49" s="280"/>
      <c r="F49" s="280"/>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
      <c r="A50" s="280" t="s">
        <v>389</v>
      </c>
      <c r="B50" s="280"/>
      <c r="C50" s="280"/>
      <c r="D50" s="280"/>
      <c r="E50" s="280"/>
      <c r="F50" s="280"/>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
      <c r="A51" s="280" t="s">
        <v>390</v>
      </c>
      <c r="B51" s="280"/>
      <c r="C51" s="280"/>
      <c r="D51" s="280"/>
      <c r="E51" s="280"/>
      <c r="F51" s="280"/>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
      <c r="A52" s="280" t="s">
        <v>391</v>
      </c>
      <c r="B52" s="280"/>
      <c r="C52" s="280"/>
      <c r="D52" s="280"/>
      <c r="E52" s="280"/>
      <c r="F52" s="280"/>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
      <c r="A53" s="280" t="s">
        <v>272</v>
      </c>
      <c r="B53" s="280"/>
      <c r="C53" s="280"/>
      <c r="D53" s="280"/>
      <c r="E53" s="280"/>
      <c r="F53" s="280"/>
      <c r="G53" s="85">
        <v>45</v>
      </c>
      <c r="H53" s="88">
        <v>0</v>
      </c>
      <c r="I53" s="88">
        <v>0</v>
      </c>
      <c r="J53" s="88">
        <v>0</v>
      </c>
      <c r="K53" s="88">
        <v>0</v>
      </c>
      <c r="L53" s="88">
        <v>0</v>
      </c>
      <c r="M53" s="88">
        <v>0</v>
      </c>
      <c r="N53" s="88">
        <v>0</v>
      </c>
      <c r="O53" s="88">
        <v>0</v>
      </c>
      <c r="P53" s="88">
        <v>0</v>
      </c>
      <c r="Q53" s="88">
        <v>0</v>
      </c>
      <c r="R53" s="88">
        <v>0</v>
      </c>
      <c r="S53" s="88">
        <v>0</v>
      </c>
      <c r="T53" s="88">
        <v>0</v>
      </c>
      <c r="U53" s="88">
        <v>0</v>
      </c>
      <c r="V53" s="88">
        <v>0</v>
      </c>
      <c r="W53" s="88">
        <v>0</v>
      </c>
      <c r="X53" s="89">
        <f t="shared" si="18"/>
        <v>0</v>
      </c>
      <c r="Y53" s="88">
        <v>0</v>
      </c>
      <c r="Z53" s="89">
        <f t="shared" si="17"/>
        <v>0</v>
      </c>
    </row>
    <row r="54" spans="1:26" x14ac:dyDescent="0.2">
      <c r="A54" s="280" t="s">
        <v>392</v>
      </c>
      <c r="B54" s="280"/>
      <c r="C54" s="280"/>
      <c r="D54" s="280"/>
      <c r="E54" s="280"/>
      <c r="F54" s="280"/>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x14ac:dyDescent="0.2">
      <c r="A55" s="280" t="s">
        <v>401</v>
      </c>
      <c r="B55" s="280"/>
      <c r="C55" s="280"/>
      <c r="D55" s="280"/>
      <c r="E55" s="280"/>
      <c r="F55" s="280"/>
      <c r="G55" s="85">
        <v>47</v>
      </c>
      <c r="H55" s="88">
        <v>0</v>
      </c>
      <c r="I55" s="88">
        <v>0</v>
      </c>
      <c r="J55" s="88">
        <v>0</v>
      </c>
      <c r="K55" s="88">
        <v>0</v>
      </c>
      <c r="L55" s="88">
        <v>0</v>
      </c>
      <c r="M55" s="88">
        <v>0</v>
      </c>
      <c r="N55" s="88">
        <v>0</v>
      </c>
      <c r="O55" s="88">
        <v>0</v>
      </c>
      <c r="P55" s="88">
        <v>0</v>
      </c>
      <c r="Q55" s="88">
        <v>0</v>
      </c>
      <c r="R55" s="88">
        <v>0</v>
      </c>
      <c r="S55" s="88">
        <v>0</v>
      </c>
      <c r="T55" s="88">
        <v>0</v>
      </c>
      <c r="U55" s="88">
        <v>0</v>
      </c>
      <c r="V55" s="88">
        <v>-7641705</v>
      </c>
      <c r="W55" s="88">
        <v>0</v>
      </c>
      <c r="X55" s="89">
        <f t="shared" si="18"/>
        <v>-7641705</v>
      </c>
      <c r="Y55" s="88">
        <v>-20014844</v>
      </c>
      <c r="Z55" s="89">
        <f t="shared" si="17"/>
        <v>-27656549</v>
      </c>
    </row>
    <row r="56" spans="1:26" x14ac:dyDescent="0.2">
      <c r="A56" s="280" t="s">
        <v>393</v>
      </c>
      <c r="B56" s="280"/>
      <c r="C56" s="280"/>
      <c r="D56" s="280"/>
      <c r="E56" s="280"/>
      <c r="F56" s="280"/>
      <c r="G56" s="85">
        <v>48</v>
      </c>
      <c r="H56" s="88">
        <v>0</v>
      </c>
      <c r="I56" s="88">
        <v>0</v>
      </c>
      <c r="J56" s="88">
        <v>0</v>
      </c>
      <c r="K56" s="88">
        <v>0</v>
      </c>
      <c r="L56" s="88">
        <v>0</v>
      </c>
      <c r="M56" s="88">
        <v>0</v>
      </c>
      <c r="N56" s="88">
        <v>0</v>
      </c>
      <c r="O56" s="88">
        <v>0</v>
      </c>
      <c r="P56" s="88">
        <v>0</v>
      </c>
      <c r="Q56" s="88">
        <v>0</v>
      </c>
      <c r="R56" s="88">
        <v>0</v>
      </c>
      <c r="S56" s="88">
        <v>0</v>
      </c>
      <c r="T56" s="88">
        <v>0</v>
      </c>
      <c r="U56" s="88">
        <v>0</v>
      </c>
      <c r="V56" s="88">
        <v>0</v>
      </c>
      <c r="W56" s="88">
        <v>0</v>
      </c>
      <c r="X56" s="89">
        <f t="shared" si="18"/>
        <v>0</v>
      </c>
      <c r="Y56" s="88">
        <v>0</v>
      </c>
      <c r="Z56" s="89">
        <f t="shared" si="17"/>
        <v>0</v>
      </c>
    </row>
    <row r="57" spans="1:26" x14ac:dyDescent="0.2">
      <c r="A57" s="280" t="s">
        <v>402</v>
      </c>
      <c r="B57" s="280"/>
      <c r="C57" s="280"/>
      <c r="D57" s="280"/>
      <c r="E57" s="280"/>
      <c r="F57" s="280"/>
      <c r="G57" s="85">
        <v>49</v>
      </c>
      <c r="H57" s="88">
        <v>0</v>
      </c>
      <c r="I57" s="88">
        <v>0</v>
      </c>
      <c r="J57" s="88">
        <v>0</v>
      </c>
      <c r="K57" s="88">
        <v>0</v>
      </c>
      <c r="L57" s="88">
        <v>0</v>
      </c>
      <c r="M57" s="88">
        <v>0</v>
      </c>
      <c r="N57" s="88">
        <v>4372347</v>
      </c>
      <c r="O57" s="88">
        <v>0</v>
      </c>
      <c r="P57" s="88">
        <v>0</v>
      </c>
      <c r="Q57" s="88">
        <v>0</v>
      </c>
      <c r="R57" s="88">
        <v>0</v>
      </c>
      <c r="S57" s="88">
        <v>0</v>
      </c>
      <c r="T57" s="88">
        <v>0</v>
      </c>
      <c r="U57" s="88">
        <v>0</v>
      </c>
      <c r="V57" s="88">
        <v>98228021</v>
      </c>
      <c r="W57" s="88">
        <v>-102600368</v>
      </c>
      <c r="X57" s="89">
        <f t="shared" si="18"/>
        <v>0</v>
      </c>
      <c r="Y57" s="88">
        <v>0</v>
      </c>
      <c r="Z57" s="89">
        <f t="shared" si="17"/>
        <v>0</v>
      </c>
    </row>
    <row r="58" spans="1:26" x14ac:dyDescent="0.2">
      <c r="A58" s="280" t="s">
        <v>396</v>
      </c>
      <c r="B58" s="280"/>
      <c r="C58" s="280"/>
      <c r="D58" s="280"/>
      <c r="E58" s="280"/>
      <c r="F58" s="280"/>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
      <c r="A59" s="281" t="s">
        <v>403</v>
      </c>
      <c r="B59" s="281"/>
      <c r="C59" s="281"/>
      <c r="D59" s="281"/>
      <c r="E59" s="281"/>
      <c r="F59" s="281"/>
      <c r="G59" s="86">
        <v>51</v>
      </c>
      <c r="H59" s="90">
        <f>SUM(H39:H58)</f>
        <v>159471379</v>
      </c>
      <c r="I59" s="90">
        <f t="shared" ref="I59:Z59" si="19">SUM(I39:I58)</f>
        <v>1826728</v>
      </c>
      <c r="J59" s="90">
        <f t="shared" si="19"/>
        <v>10572684</v>
      </c>
      <c r="K59" s="90">
        <f t="shared" si="19"/>
        <v>5871715</v>
      </c>
      <c r="L59" s="90">
        <f t="shared" si="19"/>
        <v>1871715</v>
      </c>
      <c r="M59" s="90">
        <f t="shared" si="19"/>
        <v>66074285</v>
      </c>
      <c r="N59" s="90">
        <f t="shared" si="19"/>
        <v>32619855</v>
      </c>
      <c r="O59" s="90">
        <f t="shared" si="19"/>
        <v>0</v>
      </c>
      <c r="P59" s="90">
        <f t="shared" si="19"/>
        <v>1261937</v>
      </c>
      <c r="Q59" s="90">
        <f t="shared" si="19"/>
        <v>0</v>
      </c>
      <c r="R59" s="90">
        <f t="shared" si="19"/>
        <v>0</v>
      </c>
      <c r="S59" s="90">
        <f t="shared" si="19"/>
        <v>0</v>
      </c>
      <c r="T59" s="90">
        <f t="shared" si="19"/>
        <v>-235961</v>
      </c>
      <c r="U59" s="90">
        <f t="shared" si="19"/>
        <v>0</v>
      </c>
      <c r="V59" s="90">
        <f t="shared" si="19"/>
        <v>207718470</v>
      </c>
      <c r="W59" s="90">
        <f t="shared" si="19"/>
        <v>146860849</v>
      </c>
      <c r="X59" s="90">
        <f>SUM(X39:X58)</f>
        <v>630170226</v>
      </c>
      <c r="Y59" s="90">
        <f t="shared" si="19"/>
        <v>217806806</v>
      </c>
      <c r="Z59" s="90">
        <f t="shared" si="19"/>
        <v>847977032</v>
      </c>
    </row>
    <row r="60" spans="1:26" x14ac:dyDescent="0.2">
      <c r="A60" s="288" t="s">
        <v>273</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c r="Z60" s="290"/>
    </row>
    <row r="61" spans="1:26" ht="31.5" customHeight="1" x14ac:dyDescent="0.2">
      <c r="A61" s="292" t="s">
        <v>404</v>
      </c>
      <c r="B61" s="292"/>
      <c r="C61" s="292"/>
      <c r="D61" s="292"/>
      <c r="E61" s="292"/>
      <c r="F61" s="292"/>
      <c r="G61" s="86">
        <v>52</v>
      </c>
      <c r="H61" s="90">
        <f>SUM(H41:H49)</f>
        <v>0</v>
      </c>
      <c r="I61" s="90">
        <f t="shared" ref="I61:Z61" si="20">SUM(I41:I49)</f>
        <v>753552</v>
      </c>
      <c r="J61" s="90">
        <f t="shared" si="20"/>
        <v>0</v>
      </c>
      <c r="K61" s="90">
        <f t="shared" si="20"/>
        <v>-126835</v>
      </c>
      <c r="L61" s="90">
        <f t="shared" si="20"/>
        <v>-126835</v>
      </c>
      <c r="M61" s="90">
        <f t="shared" si="20"/>
        <v>-1169048</v>
      </c>
      <c r="N61" s="90">
        <f t="shared" si="20"/>
        <v>-430393</v>
      </c>
      <c r="O61" s="90">
        <f t="shared" si="20"/>
        <v>0</v>
      </c>
      <c r="P61" s="90">
        <f t="shared" si="20"/>
        <v>431708</v>
      </c>
      <c r="Q61" s="90">
        <f t="shared" si="20"/>
        <v>0</v>
      </c>
      <c r="R61" s="90">
        <f t="shared" si="20"/>
        <v>0</v>
      </c>
      <c r="S61" s="90">
        <f t="shared" si="20"/>
        <v>0</v>
      </c>
      <c r="T61" s="90">
        <f t="shared" si="20"/>
        <v>-162802</v>
      </c>
      <c r="U61" s="90">
        <f t="shared" ref="U61" si="21">SUM(U41:U49)</f>
        <v>0</v>
      </c>
      <c r="V61" s="90">
        <f t="shared" si="20"/>
        <v>-5847055</v>
      </c>
      <c r="W61" s="90">
        <f t="shared" si="20"/>
        <v>0</v>
      </c>
      <c r="X61" s="90">
        <f>SUM(X41:X49)</f>
        <v>-6424038</v>
      </c>
      <c r="Y61" s="90">
        <f t="shared" si="20"/>
        <v>9576410</v>
      </c>
      <c r="Z61" s="90">
        <f t="shared" si="20"/>
        <v>3152372</v>
      </c>
    </row>
    <row r="62" spans="1:26" ht="27.75" customHeight="1" x14ac:dyDescent="0.2">
      <c r="A62" s="292" t="s">
        <v>405</v>
      </c>
      <c r="B62" s="292"/>
      <c r="C62" s="292"/>
      <c r="D62" s="292"/>
      <c r="E62" s="292"/>
      <c r="F62" s="292"/>
      <c r="G62" s="86">
        <v>53</v>
      </c>
      <c r="H62" s="90">
        <f>H40+H61</f>
        <v>0</v>
      </c>
      <c r="I62" s="90">
        <f t="shared" ref="I62:Z62" si="22">I40+I61</f>
        <v>753552</v>
      </c>
      <c r="J62" s="90">
        <f t="shared" si="22"/>
        <v>0</v>
      </c>
      <c r="K62" s="90">
        <f t="shared" si="22"/>
        <v>-126835</v>
      </c>
      <c r="L62" s="90">
        <f t="shared" si="22"/>
        <v>-126835</v>
      </c>
      <c r="M62" s="90">
        <f t="shared" si="22"/>
        <v>-1169048</v>
      </c>
      <c r="N62" s="90">
        <f t="shared" si="22"/>
        <v>-430393</v>
      </c>
      <c r="O62" s="90">
        <f t="shared" si="22"/>
        <v>0</v>
      </c>
      <c r="P62" s="90">
        <f t="shared" si="22"/>
        <v>431708</v>
      </c>
      <c r="Q62" s="90">
        <f t="shared" si="22"/>
        <v>0</v>
      </c>
      <c r="R62" s="90">
        <f t="shared" si="22"/>
        <v>0</v>
      </c>
      <c r="S62" s="90">
        <f t="shared" si="22"/>
        <v>0</v>
      </c>
      <c r="T62" s="90">
        <f t="shared" si="22"/>
        <v>-162802</v>
      </c>
      <c r="U62" s="90">
        <f t="shared" ref="U62" si="23">U40+U61</f>
        <v>0</v>
      </c>
      <c r="V62" s="90">
        <f t="shared" si="22"/>
        <v>-5847055</v>
      </c>
      <c r="W62" s="90">
        <f t="shared" si="22"/>
        <v>146860849</v>
      </c>
      <c r="X62" s="90">
        <f>X40+X61</f>
        <v>140436811</v>
      </c>
      <c r="Y62" s="90">
        <f t="shared" si="22"/>
        <v>85143550</v>
      </c>
      <c r="Z62" s="90">
        <f t="shared" si="22"/>
        <v>225580361</v>
      </c>
    </row>
    <row r="63" spans="1:26" ht="29.25" customHeight="1" x14ac:dyDescent="0.2">
      <c r="A63" s="292" t="s">
        <v>406</v>
      </c>
      <c r="B63" s="292"/>
      <c r="C63" s="292"/>
      <c r="D63" s="292"/>
      <c r="E63" s="292"/>
      <c r="F63" s="292"/>
      <c r="G63" s="86">
        <v>54</v>
      </c>
      <c r="H63" s="90">
        <f>SUM(H50:H58)</f>
        <v>0</v>
      </c>
      <c r="I63" s="90">
        <f t="shared" ref="I63:Z63" si="24">SUM(I50:I58)</f>
        <v>0</v>
      </c>
      <c r="J63" s="90">
        <f t="shared" si="24"/>
        <v>0</v>
      </c>
      <c r="K63" s="90">
        <f t="shared" si="24"/>
        <v>0</v>
      </c>
      <c r="L63" s="90">
        <f t="shared" si="24"/>
        <v>0</v>
      </c>
      <c r="M63" s="90">
        <f t="shared" si="24"/>
        <v>0</v>
      </c>
      <c r="N63" s="90">
        <f t="shared" si="24"/>
        <v>4372347</v>
      </c>
      <c r="O63" s="90">
        <f t="shared" si="24"/>
        <v>0</v>
      </c>
      <c r="P63" s="90">
        <f t="shared" si="24"/>
        <v>0</v>
      </c>
      <c r="Q63" s="90">
        <f t="shared" si="24"/>
        <v>0</v>
      </c>
      <c r="R63" s="90">
        <f t="shared" si="24"/>
        <v>0</v>
      </c>
      <c r="S63" s="90">
        <f t="shared" si="24"/>
        <v>0</v>
      </c>
      <c r="T63" s="90">
        <f t="shared" si="24"/>
        <v>0</v>
      </c>
      <c r="U63" s="90">
        <f t="shared" ref="U63" si="25">SUM(U50:U58)</f>
        <v>0</v>
      </c>
      <c r="V63" s="90">
        <f t="shared" si="24"/>
        <v>90586316</v>
      </c>
      <c r="W63" s="90">
        <f t="shared" si="24"/>
        <v>-102600368</v>
      </c>
      <c r="X63" s="90">
        <f>SUM(X50:X58)</f>
        <v>-7641705</v>
      </c>
      <c r="Y63" s="90">
        <f t="shared" si="24"/>
        <v>-20014844</v>
      </c>
      <c r="Z63" s="90">
        <f t="shared" si="24"/>
        <v>-27656549</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51" top="0.57999999999999996" bottom="0.37" header="0.31" footer="0.21"/>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04"/>
  <sheetViews>
    <sheetView tabSelected="1" zoomScale="80" zoomScaleNormal="80" workbookViewId="0">
      <selection activeCell="K97" sqref="K97"/>
    </sheetView>
  </sheetViews>
  <sheetFormatPr defaultRowHeight="12.75" x14ac:dyDescent="0.2"/>
  <cols>
    <col min="1" max="1" width="68.85546875" customWidth="1"/>
    <col min="2" max="2" width="15.28515625" customWidth="1"/>
    <col min="3" max="3" width="1.140625" customWidth="1"/>
    <col min="4" max="4" width="17.5703125" bestFit="1" customWidth="1"/>
    <col min="5" max="5" width="1" customWidth="1"/>
    <col min="6" max="6" width="16.85546875" bestFit="1" customWidth="1"/>
    <col min="7" max="7" width="56.85546875" customWidth="1"/>
  </cols>
  <sheetData>
    <row r="1" spans="1:7" x14ac:dyDescent="0.2">
      <c r="A1" s="132"/>
      <c r="B1" s="132"/>
      <c r="C1" s="132"/>
      <c r="D1" s="132"/>
      <c r="E1" s="132"/>
      <c r="F1" s="132"/>
      <c r="G1" s="132"/>
    </row>
    <row r="2" spans="1:7" x14ac:dyDescent="0.2">
      <c r="A2" s="160" t="s">
        <v>564</v>
      </c>
      <c r="B2" s="132"/>
      <c r="C2" s="132"/>
      <c r="D2" s="132"/>
      <c r="E2" s="132"/>
      <c r="F2" s="132"/>
      <c r="G2" s="132"/>
    </row>
    <row r="3" spans="1:7" x14ac:dyDescent="0.2">
      <c r="A3" s="161"/>
      <c r="B3" s="132"/>
      <c r="C3" s="132"/>
      <c r="D3" s="132"/>
      <c r="E3" s="132"/>
      <c r="F3" s="132"/>
      <c r="G3" s="132"/>
    </row>
    <row r="4" spans="1:7" x14ac:dyDescent="0.2">
      <c r="A4" s="160" t="s">
        <v>563</v>
      </c>
      <c r="B4" s="132"/>
      <c r="C4" s="132"/>
      <c r="D4" s="132"/>
      <c r="E4" s="132"/>
      <c r="F4" s="132"/>
      <c r="G4" s="132"/>
    </row>
    <row r="5" spans="1:7" x14ac:dyDescent="0.2">
      <c r="A5" s="161" t="s">
        <v>562</v>
      </c>
      <c r="B5" s="132"/>
      <c r="C5" s="132"/>
      <c r="D5" s="132"/>
      <c r="E5" s="132"/>
      <c r="F5" s="132"/>
      <c r="G5" s="132"/>
    </row>
    <row r="6" spans="1:7" x14ac:dyDescent="0.2">
      <c r="A6" s="161"/>
      <c r="B6" s="132"/>
      <c r="C6" s="132"/>
      <c r="D6" s="132"/>
      <c r="E6" s="132"/>
      <c r="F6" s="132"/>
      <c r="G6" s="132"/>
    </row>
    <row r="7" spans="1:7" x14ac:dyDescent="0.2">
      <c r="A7" s="160" t="s">
        <v>561</v>
      </c>
      <c r="B7" s="132"/>
      <c r="C7" s="132"/>
      <c r="D7" s="132"/>
      <c r="E7" s="132"/>
      <c r="F7" s="132"/>
      <c r="G7" s="132"/>
    </row>
    <row r="8" spans="1:7" x14ac:dyDescent="0.2">
      <c r="A8" s="159"/>
      <c r="B8" s="132"/>
      <c r="C8" s="132"/>
      <c r="D8" s="132"/>
      <c r="E8" s="132"/>
      <c r="F8" s="132"/>
      <c r="G8" s="132"/>
    </row>
    <row r="9" spans="1:7" x14ac:dyDescent="0.2">
      <c r="A9" s="158" t="s">
        <v>565</v>
      </c>
      <c r="B9" s="132"/>
      <c r="C9" s="132"/>
      <c r="D9" s="132"/>
      <c r="E9" s="132"/>
      <c r="F9" s="132"/>
      <c r="G9" s="132"/>
    </row>
    <row r="10" spans="1:7" x14ac:dyDescent="0.2">
      <c r="A10" s="132"/>
      <c r="B10" s="132"/>
      <c r="C10" s="132"/>
      <c r="D10" s="132"/>
      <c r="E10" s="132"/>
      <c r="F10" s="132"/>
      <c r="G10" s="132"/>
    </row>
    <row r="11" spans="1:7" x14ac:dyDescent="0.2">
      <c r="A11" s="128" t="s">
        <v>1</v>
      </c>
      <c r="B11" s="127" t="s">
        <v>500</v>
      </c>
      <c r="C11" s="127"/>
      <c r="D11" s="127" t="s">
        <v>499</v>
      </c>
      <c r="E11" s="127"/>
      <c r="F11" s="127" t="s">
        <v>498</v>
      </c>
      <c r="G11" s="126" t="s">
        <v>497</v>
      </c>
    </row>
    <row r="12" spans="1:7" x14ac:dyDescent="0.2">
      <c r="A12" s="131" t="s">
        <v>501</v>
      </c>
      <c r="B12" s="152"/>
      <c r="C12" s="152"/>
      <c r="D12" s="152"/>
      <c r="E12" s="152"/>
      <c r="F12" s="152"/>
      <c r="G12" s="157"/>
    </row>
    <row r="13" spans="1:7" x14ac:dyDescent="0.2">
      <c r="A13" s="128"/>
      <c r="B13" s="117"/>
      <c r="C13" s="117"/>
      <c r="D13" s="117"/>
      <c r="E13" s="117"/>
      <c r="F13" s="117"/>
      <c r="G13" s="118"/>
    </row>
    <row r="14" spans="1:7" x14ac:dyDescent="0.2">
      <c r="A14" s="119" t="s">
        <v>560</v>
      </c>
      <c r="B14" s="143">
        <v>32865</v>
      </c>
      <c r="C14" s="117"/>
      <c r="D14" s="143">
        <v>0</v>
      </c>
      <c r="E14" s="117"/>
      <c r="F14" s="114">
        <f>+B14-D14</f>
        <v>32865</v>
      </c>
      <c r="G14" s="293" t="s">
        <v>559</v>
      </c>
    </row>
    <row r="15" spans="1:7" x14ac:dyDescent="0.2">
      <c r="A15" s="119" t="s">
        <v>558</v>
      </c>
      <c r="B15" s="114">
        <v>0</v>
      </c>
      <c r="C15" s="117"/>
      <c r="D15" s="143">
        <v>21181</v>
      </c>
      <c r="E15" s="117"/>
      <c r="F15" s="114">
        <f>+B15-D15</f>
        <v>-21181</v>
      </c>
      <c r="G15" s="293"/>
    </row>
    <row r="16" spans="1:7" x14ac:dyDescent="0.2">
      <c r="A16" s="156" t="s">
        <v>557</v>
      </c>
      <c r="B16" s="142">
        <v>0</v>
      </c>
      <c r="C16" s="152"/>
      <c r="D16" s="155">
        <v>11684</v>
      </c>
      <c r="E16" s="152"/>
      <c r="F16" s="142">
        <f>+B16-D16</f>
        <v>-11684</v>
      </c>
      <c r="G16" s="294"/>
    </row>
    <row r="17" spans="1:7" x14ac:dyDescent="0.2">
      <c r="A17" s="120" t="s">
        <v>502</v>
      </c>
      <c r="B17" s="299">
        <f>SUM(B13:B16)</f>
        <v>32865</v>
      </c>
      <c r="C17" s="300"/>
      <c r="D17" s="299">
        <f>SUM(D14:D16)</f>
        <v>32865</v>
      </c>
      <c r="E17" s="117"/>
      <c r="F17" s="114">
        <f>B17-D17</f>
        <v>0</v>
      </c>
      <c r="G17" s="118"/>
    </row>
    <row r="18" spans="1:7" x14ac:dyDescent="0.2">
      <c r="A18" s="122"/>
      <c r="B18" s="143"/>
      <c r="C18" s="117"/>
      <c r="D18" s="143"/>
      <c r="E18" s="117"/>
      <c r="F18" s="117"/>
      <c r="G18" s="118"/>
    </row>
    <row r="19" spans="1:7" x14ac:dyDescent="0.2">
      <c r="A19" s="119" t="s">
        <v>556</v>
      </c>
      <c r="B19" s="114">
        <v>325</v>
      </c>
      <c r="C19" s="117"/>
      <c r="D19" s="143">
        <v>0</v>
      </c>
      <c r="E19" s="117"/>
      <c r="F19" s="114">
        <f>+B19-D19</f>
        <v>325</v>
      </c>
      <c r="G19" s="293" t="s">
        <v>555</v>
      </c>
    </row>
    <row r="20" spans="1:7" x14ac:dyDescent="0.2">
      <c r="A20" s="119" t="s">
        <v>554</v>
      </c>
      <c r="B20" s="143">
        <v>6932</v>
      </c>
      <c r="C20" s="117"/>
      <c r="D20" s="143">
        <v>0</v>
      </c>
      <c r="E20" s="117"/>
      <c r="F20" s="114">
        <f>+B20-D20</f>
        <v>6932</v>
      </c>
      <c r="G20" s="293"/>
    </row>
    <row r="21" spans="1:7" x14ac:dyDescent="0.2">
      <c r="A21" s="156" t="s">
        <v>553</v>
      </c>
      <c r="B21" s="142">
        <v>0</v>
      </c>
      <c r="C21" s="152"/>
      <c r="D21" s="155">
        <v>7257</v>
      </c>
      <c r="E21" s="152"/>
      <c r="F21" s="142">
        <f>+B21-D21</f>
        <v>-7257</v>
      </c>
      <c r="G21" s="294"/>
    </row>
    <row r="22" spans="1:7" x14ac:dyDescent="0.2">
      <c r="A22" s="120" t="s">
        <v>502</v>
      </c>
      <c r="B22" s="299">
        <f>SUM(B19:B21)</f>
        <v>7257</v>
      </c>
      <c r="C22" s="300"/>
      <c r="D22" s="299">
        <f>SUM(D19:D21)</f>
        <v>7257</v>
      </c>
      <c r="E22" s="117"/>
      <c r="F22" s="117">
        <f>B22-D22</f>
        <v>0</v>
      </c>
      <c r="G22" s="118"/>
    </row>
    <row r="23" spans="1:7" x14ac:dyDescent="0.2">
      <c r="A23" s="119"/>
      <c r="B23" s="117"/>
      <c r="C23" s="117"/>
      <c r="D23" s="117"/>
      <c r="E23" s="117"/>
      <c r="F23" s="117"/>
      <c r="G23" s="118"/>
    </row>
    <row r="24" spans="1:7" x14ac:dyDescent="0.2">
      <c r="A24" s="119" t="s">
        <v>552</v>
      </c>
      <c r="B24" s="114">
        <v>343546</v>
      </c>
      <c r="C24" s="114"/>
      <c r="D24" s="114">
        <v>0</v>
      </c>
      <c r="E24" s="114"/>
      <c r="F24" s="114">
        <f>+B24-D24</f>
        <v>343546</v>
      </c>
      <c r="G24" s="293" t="s">
        <v>551</v>
      </c>
    </row>
    <row r="25" spans="1:7" x14ac:dyDescent="0.2">
      <c r="A25" s="119" t="s">
        <v>550</v>
      </c>
      <c r="B25" s="114">
        <v>0</v>
      </c>
      <c r="C25" s="114"/>
      <c r="D25" s="149">
        <v>316571</v>
      </c>
      <c r="E25" s="114"/>
      <c r="F25" s="114">
        <f>+B25-D25</f>
        <v>-316571</v>
      </c>
      <c r="G25" s="293"/>
    </row>
    <row r="26" spans="1:7" x14ac:dyDescent="0.2">
      <c r="A26" s="119" t="s">
        <v>549</v>
      </c>
      <c r="B26" s="114">
        <v>0</v>
      </c>
      <c r="C26" s="114"/>
      <c r="D26" s="149">
        <v>21156</v>
      </c>
      <c r="E26" s="114"/>
      <c r="F26" s="114">
        <f>+B26-D26</f>
        <v>-21156</v>
      </c>
      <c r="G26" s="293"/>
    </row>
    <row r="27" spans="1:7" x14ac:dyDescent="0.2">
      <c r="A27" s="119" t="s">
        <v>548</v>
      </c>
      <c r="B27" s="114">
        <v>0</v>
      </c>
      <c r="C27" s="114"/>
      <c r="D27" s="149">
        <v>5819</v>
      </c>
      <c r="E27" s="114"/>
      <c r="F27" s="114">
        <f>+B27-D27</f>
        <v>-5819</v>
      </c>
      <c r="G27" s="294"/>
    </row>
    <row r="28" spans="1:7" x14ac:dyDescent="0.2">
      <c r="A28" s="120" t="s">
        <v>502</v>
      </c>
      <c r="B28" s="121">
        <f>SUM(B24:B27)</f>
        <v>343546</v>
      </c>
      <c r="C28" s="121"/>
      <c r="D28" s="121">
        <f>SUM(D24:D27)</f>
        <v>343546</v>
      </c>
      <c r="E28" s="121"/>
      <c r="F28" s="121">
        <f>SUM(F24:F27)</f>
        <v>0</v>
      </c>
      <c r="G28" s="120"/>
    </row>
    <row r="29" spans="1:7" x14ac:dyDescent="0.2">
      <c r="A29" s="122"/>
      <c r="B29" s="123"/>
      <c r="C29" s="123"/>
      <c r="D29" s="123"/>
      <c r="E29" s="123"/>
      <c r="F29" s="123"/>
      <c r="G29" s="122"/>
    </row>
    <row r="30" spans="1:7" x14ac:dyDescent="0.2">
      <c r="A30" s="119" t="s">
        <v>547</v>
      </c>
      <c r="B30" s="143">
        <v>10073</v>
      </c>
      <c r="C30" s="117"/>
      <c r="D30" s="143">
        <v>0</v>
      </c>
      <c r="E30" s="117"/>
      <c r="F30" s="114">
        <f>+B30-D30</f>
        <v>10073</v>
      </c>
      <c r="G30" s="293" t="s">
        <v>546</v>
      </c>
    </row>
    <row r="31" spans="1:7" x14ac:dyDescent="0.2">
      <c r="A31" s="119" t="s">
        <v>545</v>
      </c>
      <c r="B31" s="143">
        <v>38331</v>
      </c>
      <c r="C31" s="117"/>
      <c r="D31" s="143">
        <v>0</v>
      </c>
      <c r="E31" s="117"/>
      <c r="F31" s="114">
        <f>+B31-D31</f>
        <v>38331</v>
      </c>
      <c r="G31" s="293"/>
    </row>
    <row r="32" spans="1:7" x14ac:dyDescent="0.2">
      <c r="A32" s="156" t="s">
        <v>544</v>
      </c>
      <c r="B32" s="152">
        <v>0</v>
      </c>
      <c r="C32" s="152"/>
      <c r="D32" s="155">
        <v>48404</v>
      </c>
      <c r="E32" s="152"/>
      <c r="F32" s="142">
        <f>+B32-D32</f>
        <v>-48404</v>
      </c>
      <c r="G32" s="294"/>
    </row>
    <row r="33" spans="1:7" x14ac:dyDescent="0.2">
      <c r="A33" s="120" t="s">
        <v>502</v>
      </c>
      <c r="B33" s="299">
        <f>SUM(B30:B32)</f>
        <v>48404</v>
      </c>
      <c r="C33" s="300"/>
      <c r="D33" s="299">
        <f>SUM(D30:D32)</f>
        <v>48404</v>
      </c>
      <c r="E33" s="117"/>
      <c r="F33" s="117">
        <f>B33-D33</f>
        <v>0</v>
      </c>
      <c r="G33" s="118"/>
    </row>
    <row r="34" spans="1:7" x14ac:dyDescent="0.2">
      <c r="A34" s="119"/>
      <c r="B34" s="117"/>
      <c r="C34" s="117"/>
      <c r="D34" s="117"/>
      <c r="E34" s="117"/>
      <c r="F34" s="117"/>
      <c r="G34" s="118"/>
    </row>
    <row r="35" spans="1:7" x14ac:dyDescent="0.2">
      <c r="A35" s="119" t="s">
        <v>543</v>
      </c>
      <c r="B35" s="143">
        <v>55536</v>
      </c>
      <c r="C35" s="117"/>
      <c r="D35" s="143">
        <v>0</v>
      </c>
      <c r="E35" s="117"/>
      <c r="F35" s="114">
        <f>+B35-D35</f>
        <v>55536</v>
      </c>
      <c r="G35" s="295" t="s">
        <v>542</v>
      </c>
    </row>
    <row r="36" spans="1:7" x14ac:dyDescent="0.2">
      <c r="A36" s="119" t="s">
        <v>541</v>
      </c>
      <c r="B36" s="143">
        <v>5057</v>
      </c>
      <c r="C36" s="117"/>
      <c r="D36" s="143">
        <v>0</v>
      </c>
      <c r="E36" s="117"/>
      <c r="F36" s="114">
        <f>+B36-D36</f>
        <v>5057</v>
      </c>
      <c r="G36" s="295"/>
    </row>
    <row r="37" spans="1:7" x14ac:dyDescent="0.2">
      <c r="A37" s="146" t="s">
        <v>540</v>
      </c>
      <c r="B37" s="143">
        <v>0</v>
      </c>
      <c r="C37" s="117"/>
      <c r="D37" s="149">
        <v>51235</v>
      </c>
      <c r="E37" s="117"/>
      <c r="F37" s="124">
        <f>+B37-D37</f>
        <v>-51235</v>
      </c>
      <c r="G37" s="295"/>
    </row>
    <row r="38" spans="1:7" x14ac:dyDescent="0.2">
      <c r="A38" s="146" t="s">
        <v>539</v>
      </c>
      <c r="B38" s="143">
        <v>0</v>
      </c>
      <c r="C38" s="117"/>
      <c r="D38" s="149">
        <v>3061</v>
      </c>
      <c r="E38" s="117"/>
      <c r="F38" s="124">
        <f>+B38-D38</f>
        <v>-3061</v>
      </c>
      <c r="G38" s="295"/>
    </row>
    <row r="39" spans="1:7" x14ac:dyDescent="0.2">
      <c r="A39" s="146" t="s">
        <v>538</v>
      </c>
      <c r="B39" s="143">
        <v>0</v>
      </c>
      <c r="C39" s="117"/>
      <c r="D39" s="149">
        <v>6297</v>
      </c>
      <c r="E39" s="117"/>
      <c r="F39" s="114">
        <f>+B39-D39</f>
        <v>-6297</v>
      </c>
      <c r="G39" s="295"/>
    </row>
    <row r="40" spans="1:7" ht="46.5" customHeight="1" x14ac:dyDescent="0.2">
      <c r="A40" s="146"/>
      <c r="B40" s="152"/>
      <c r="C40" s="152"/>
      <c r="D40" s="153"/>
      <c r="E40" s="152"/>
      <c r="F40" s="144"/>
      <c r="G40" s="296"/>
    </row>
    <row r="41" spans="1:7" x14ac:dyDescent="0.2">
      <c r="A41" s="120" t="s">
        <v>502</v>
      </c>
      <c r="B41" s="299">
        <f>SUM(B35:B40)</f>
        <v>60593</v>
      </c>
      <c r="C41" s="300"/>
      <c r="D41" s="299">
        <f>SUM(D35:D40)</f>
        <v>60593</v>
      </c>
      <c r="E41" s="117"/>
      <c r="F41" s="143">
        <f>B41-D41</f>
        <v>0</v>
      </c>
      <c r="G41" s="118"/>
    </row>
    <row r="42" spans="1:7" x14ac:dyDescent="0.2">
      <c r="A42" s="119"/>
      <c r="B42" s="117"/>
      <c r="C42" s="117"/>
      <c r="D42" s="117"/>
      <c r="E42" s="117"/>
      <c r="F42" s="113"/>
      <c r="G42" s="118"/>
    </row>
    <row r="43" spans="1:7" x14ac:dyDescent="0.2">
      <c r="A43" s="146" t="s">
        <v>537</v>
      </c>
      <c r="B43" s="302">
        <v>1402</v>
      </c>
      <c r="C43" s="303"/>
      <c r="D43" s="154">
        <v>0</v>
      </c>
      <c r="E43" s="303"/>
      <c r="F43" s="304">
        <f>+B43-D43</f>
        <v>1402</v>
      </c>
      <c r="G43" s="295" t="s">
        <v>536</v>
      </c>
    </row>
    <row r="44" spans="1:7" ht="30.75" customHeight="1" x14ac:dyDescent="0.2">
      <c r="A44" s="146" t="s">
        <v>525</v>
      </c>
      <c r="B44" s="301">
        <v>0</v>
      </c>
      <c r="C44" s="145"/>
      <c r="D44" s="153">
        <v>1402</v>
      </c>
      <c r="E44" s="145"/>
      <c r="F44" s="151">
        <f>+B44-D44</f>
        <v>-1402</v>
      </c>
      <c r="G44" s="296"/>
    </row>
    <row r="45" spans="1:7" x14ac:dyDescent="0.2">
      <c r="A45" s="120" t="s">
        <v>502</v>
      </c>
      <c r="B45" s="299">
        <f>SUM(B43:B44)</f>
        <v>1402</v>
      </c>
      <c r="C45" s="300"/>
      <c r="D45" s="299">
        <f>SUM(D43:D44)</f>
        <v>1402</v>
      </c>
      <c r="E45" s="117"/>
      <c r="F45" s="143" t="s">
        <v>535</v>
      </c>
      <c r="G45" s="118"/>
    </row>
    <row r="46" spans="1:7" x14ac:dyDescent="0.2">
      <c r="A46" s="119"/>
      <c r="B46" s="117"/>
      <c r="C46" s="117"/>
      <c r="D46" s="117"/>
      <c r="E46" s="117"/>
      <c r="F46" s="117"/>
      <c r="G46" s="118"/>
    </row>
    <row r="47" spans="1:7" x14ac:dyDescent="0.2">
      <c r="A47" s="119" t="s">
        <v>534</v>
      </c>
      <c r="B47" s="114">
        <v>269813</v>
      </c>
      <c r="C47" s="117"/>
      <c r="D47" s="114">
        <v>0</v>
      </c>
      <c r="E47" s="117"/>
      <c r="F47" s="114">
        <f t="shared" ref="F47:F55" si="0">+B47-D47</f>
        <v>269813</v>
      </c>
      <c r="G47" s="295" t="s">
        <v>533</v>
      </c>
    </row>
    <row r="48" spans="1:7" x14ac:dyDescent="0.2">
      <c r="A48" s="119" t="s">
        <v>532</v>
      </c>
      <c r="B48" s="114">
        <v>491024</v>
      </c>
      <c r="C48" s="114"/>
      <c r="D48" s="114">
        <v>0</v>
      </c>
      <c r="E48" s="114"/>
      <c r="F48" s="114">
        <f t="shared" si="0"/>
        <v>491024</v>
      </c>
      <c r="G48" s="295"/>
    </row>
    <row r="49" spans="1:7" x14ac:dyDescent="0.2">
      <c r="A49" s="138" t="s">
        <v>531</v>
      </c>
      <c r="B49" s="114">
        <v>6894</v>
      </c>
      <c r="C49" s="114"/>
      <c r="D49" s="114">
        <v>0</v>
      </c>
      <c r="E49" s="114"/>
      <c r="F49" s="114">
        <f t="shared" si="0"/>
        <v>6894</v>
      </c>
      <c r="G49" s="295"/>
    </row>
    <row r="50" spans="1:7" x14ac:dyDescent="0.2">
      <c r="A50" s="138" t="s">
        <v>530</v>
      </c>
      <c r="B50" s="114">
        <v>0</v>
      </c>
      <c r="C50" s="114"/>
      <c r="D50" s="114">
        <v>257772</v>
      </c>
      <c r="E50" s="114"/>
      <c r="F50" s="114">
        <f t="shared" si="0"/>
        <v>-257772</v>
      </c>
      <c r="G50" s="295"/>
    </row>
    <row r="51" spans="1:7" x14ac:dyDescent="0.2">
      <c r="A51" s="146" t="s">
        <v>529</v>
      </c>
      <c r="B51" s="114">
        <v>0</v>
      </c>
      <c r="C51" s="114"/>
      <c r="D51" s="114">
        <v>25563</v>
      </c>
      <c r="E51" s="114"/>
      <c r="F51" s="114">
        <f t="shared" si="0"/>
        <v>-25563</v>
      </c>
      <c r="G51" s="295"/>
    </row>
    <row r="52" spans="1:7" x14ac:dyDescent="0.2">
      <c r="A52" s="146" t="s">
        <v>528</v>
      </c>
      <c r="B52" s="114">
        <v>0</v>
      </c>
      <c r="C52" s="114"/>
      <c r="D52" s="149">
        <v>412854</v>
      </c>
      <c r="E52" s="114"/>
      <c r="F52" s="114">
        <f t="shared" si="0"/>
        <v>-412854</v>
      </c>
      <c r="G52" s="295"/>
    </row>
    <row r="53" spans="1:7" x14ac:dyDescent="0.2">
      <c r="A53" s="146" t="s">
        <v>527</v>
      </c>
      <c r="B53" s="114">
        <v>0</v>
      </c>
      <c r="C53" s="114"/>
      <c r="D53" s="149">
        <v>78996</v>
      </c>
      <c r="E53" s="114"/>
      <c r="F53" s="114">
        <f t="shared" si="0"/>
        <v>-78996</v>
      </c>
      <c r="G53" s="295"/>
    </row>
    <row r="54" spans="1:7" x14ac:dyDescent="0.2">
      <c r="A54" s="148" t="s">
        <v>526</v>
      </c>
      <c r="B54" s="114">
        <v>0</v>
      </c>
      <c r="C54" s="150"/>
      <c r="D54" s="149">
        <v>2883</v>
      </c>
      <c r="E54" s="114"/>
      <c r="F54" s="114">
        <f t="shared" si="0"/>
        <v>-2883</v>
      </c>
      <c r="G54" s="295"/>
    </row>
    <row r="55" spans="1:7" ht="42.75" customHeight="1" x14ac:dyDescent="0.2">
      <c r="A55" s="148" t="s">
        <v>525</v>
      </c>
      <c r="B55" s="111">
        <v>0</v>
      </c>
      <c r="C55" s="111"/>
      <c r="D55" s="147">
        <v>1402</v>
      </c>
      <c r="E55" s="111"/>
      <c r="F55" s="111">
        <f t="shared" si="0"/>
        <v>-1402</v>
      </c>
      <c r="G55" s="295"/>
    </row>
    <row r="56" spans="1:7" x14ac:dyDescent="0.2">
      <c r="A56" s="120" t="s">
        <v>502</v>
      </c>
      <c r="B56" s="121">
        <f>SUM(B47:B55)</f>
        <v>767731</v>
      </c>
      <c r="C56" s="121">
        <f>SUM(C47:C55)</f>
        <v>0</v>
      </c>
      <c r="D56" s="121">
        <f>SUM(D47:D55)</f>
        <v>779470</v>
      </c>
      <c r="E56" s="121">
        <f>SUM(E47:E55)</f>
        <v>0</v>
      </c>
      <c r="F56" s="121">
        <f>SUM(F47:F55)</f>
        <v>-11739</v>
      </c>
      <c r="G56" s="120"/>
    </row>
    <row r="57" spans="1:7" x14ac:dyDescent="0.2">
      <c r="A57" s="122"/>
      <c r="B57" s="123"/>
      <c r="C57" s="123"/>
      <c r="D57" s="123"/>
      <c r="E57" s="123"/>
      <c r="F57" s="123"/>
      <c r="G57" s="122"/>
    </row>
    <row r="58" spans="1:7" x14ac:dyDescent="0.2">
      <c r="A58" s="146" t="s">
        <v>524</v>
      </c>
      <c r="B58" s="114">
        <v>161562</v>
      </c>
      <c r="C58" s="114"/>
      <c r="D58" s="114">
        <v>0</v>
      </c>
      <c r="E58" s="117"/>
      <c r="F58" s="114">
        <f>+B58-D58</f>
        <v>161562</v>
      </c>
      <c r="G58" s="297" t="s">
        <v>523</v>
      </c>
    </row>
    <row r="59" spans="1:7" ht="36.75" customHeight="1" x14ac:dyDescent="0.2">
      <c r="A59" s="146" t="s">
        <v>522</v>
      </c>
      <c r="B59" s="144">
        <v>0</v>
      </c>
      <c r="C59" s="144"/>
      <c r="D59" s="144">
        <v>149823</v>
      </c>
      <c r="E59" s="145"/>
      <c r="F59" s="144">
        <f>+B59-D59</f>
        <v>-149823</v>
      </c>
      <c r="G59" s="298"/>
    </row>
    <row r="60" spans="1:7" x14ac:dyDescent="0.2">
      <c r="A60" s="120" t="s">
        <v>502</v>
      </c>
      <c r="B60" s="299">
        <f>SUM(B58:B59)</f>
        <v>161562</v>
      </c>
      <c r="C60" s="300"/>
      <c r="D60" s="299">
        <f>SUM(D58:D59)</f>
        <v>149823</v>
      </c>
      <c r="E60" s="117"/>
      <c r="F60" s="143">
        <f>SUM(F58:F59)</f>
        <v>11739</v>
      </c>
      <c r="G60" s="118"/>
    </row>
    <row r="61" spans="1:7" x14ac:dyDescent="0.2">
      <c r="A61" s="122"/>
      <c r="B61" s="123"/>
      <c r="C61" s="123"/>
      <c r="D61" s="123"/>
      <c r="E61" s="123"/>
      <c r="F61" s="123"/>
      <c r="G61" s="122"/>
    </row>
    <row r="62" spans="1:7" x14ac:dyDescent="0.2">
      <c r="A62" s="118" t="s">
        <v>521</v>
      </c>
      <c r="B62" s="114">
        <v>207718</v>
      </c>
      <c r="C62" s="114"/>
      <c r="D62" s="114">
        <v>0</v>
      </c>
      <c r="E62" s="123"/>
      <c r="F62" s="114">
        <f>B62-D62</f>
        <v>207718</v>
      </c>
      <c r="G62" s="293" t="s">
        <v>520</v>
      </c>
    </row>
    <row r="63" spans="1:7" x14ac:dyDescent="0.2">
      <c r="A63" s="118" t="s">
        <v>519</v>
      </c>
      <c r="B63" s="114">
        <v>146861</v>
      </c>
      <c r="C63" s="114"/>
      <c r="D63" s="114">
        <v>0</v>
      </c>
      <c r="E63" s="123"/>
      <c r="F63" s="114">
        <f>B63-D63</f>
        <v>146861</v>
      </c>
      <c r="G63" s="293"/>
    </row>
    <row r="64" spans="1:7" x14ac:dyDescent="0.2">
      <c r="A64" s="137" t="s">
        <v>518</v>
      </c>
      <c r="B64" s="142">
        <v>0</v>
      </c>
      <c r="C64" s="135"/>
      <c r="D64" s="136">
        <v>354579</v>
      </c>
      <c r="E64" s="135"/>
      <c r="F64" s="142">
        <f>B64-D64</f>
        <v>-354579</v>
      </c>
      <c r="G64" s="294"/>
    </row>
    <row r="65" spans="1:7" x14ac:dyDescent="0.2">
      <c r="A65" s="120" t="s">
        <v>502</v>
      </c>
      <c r="B65" s="123">
        <f>SUM(B62:B64)</f>
        <v>354579</v>
      </c>
      <c r="C65" s="123"/>
      <c r="D65" s="123">
        <f>SUM(D62:D64)</f>
        <v>354579</v>
      </c>
      <c r="E65" s="123"/>
      <c r="F65" s="114">
        <f>+B65-D65</f>
        <v>0</v>
      </c>
      <c r="G65" s="122"/>
    </row>
    <row r="66" spans="1:7" x14ac:dyDescent="0.2">
      <c r="A66" s="122"/>
      <c r="B66" s="123"/>
      <c r="C66" s="123"/>
      <c r="D66" s="123"/>
      <c r="E66" s="123"/>
      <c r="F66" s="114"/>
      <c r="G66" s="122"/>
    </row>
    <row r="67" spans="1:7" x14ac:dyDescent="0.2">
      <c r="A67" s="118" t="s">
        <v>517</v>
      </c>
      <c r="B67" s="114">
        <v>30347</v>
      </c>
      <c r="C67" s="114"/>
      <c r="D67" s="114">
        <v>0</v>
      </c>
      <c r="E67" s="123"/>
      <c r="F67" s="114">
        <f>+B67-D67</f>
        <v>30347</v>
      </c>
      <c r="G67" s="293" t="s">
        <v>516</v>
      </c>
    </row>
    <row r="68" spans="1:7" x14ac:dyDescent="0.2">
      <c r="A68" s="118" t="s">
        <v>515</v>
      </c>
      <c r="B68" s="114">
        <v>57652</v>
      </c>
      <c r="C68" s="114"/>
      <c r="D68" s="114">
        <v>0</v>
      </c>
      <c r="E68" s="123"/>
      <c r="F68" s="114">
        <f>+B68-D68</f>
        <v>57652</v>
      </c>
      <c r="G68" s="293"/>
    </row>
    <row r="69" spans="1:7" x14ac:dyDescent="0.2">
      <c r="A69" s="137" t="s">
        <v>514</v>
      </c>
      <c r="B69" s="135">
        <v>0</v>
      </c>
      <c r="C69" s="135"/>
      <c r="D69" s="136">
        <v>87999</v>
      </c>
      <c r="E69" s="135"/>
      <c r="F69" s="142">
        <f>+B69-D69</f>
        <v>-87999</v>
      </c>
      <c r="G69" s="294"/>
    </row>
    <row r="70" spans="1:7" x14ac:dyDescent="0.2">
      <c r="A70" s="120" t="s">
        <v>502</v>
      </c>
      <c r="B70" s="123">
        <f>SUM(B67:B69)</f>
        <v>87999</v>
      </c>
      <c r="C70" s="123"/>
      <c r="D70" s="123">
        <f>SUM(D67:D69)</f>
        <v>87999</v>
      </c>
      <c r="E70" s="123"/>
      <c r="F70" s="141">
        <f>+B70-D70</f>
        <v>0</v>
      </c>
      <c r="G70" s="122"/>
    </row>
    <row r="71" spans="1:7" x14ac:dyDescent="0.2">
      <c r="A71" s="122"/>
      <c r="B71" s="123"/>
      <c r="C71" s="123"/>
      <c r="D71" s="123"/>
      <c r="E71" s="123"/>
      <c r="F71" s="114"/>
      <c r="G71" s="140"/>
    </row>
    <row r="72" spans="1:7" x14ac:dyDescent="0.2">
      <c r="A72" s="118" t="s">
        <v>513</v>
      </c>
      <c r="B72" s="114">
        <v>35646</v>
      </c>
      <c r="C72" s="114"/>
      <c r="D72" s="114">
        <v>0</v>
      </c>
      <c r="E72" s="123"/>
      <c r="F72" s="114">
        <f t="shared" ref="F72:F77" si="1">+B72-D72</f>
        <v>35646</v>
      </c>
      <c r="G72" s="293" t="s">
        <v>512</v>
      </c>
    </row>
    <row r="73" spans="1:7" x14ac:dyDescent="0.2">
      <c r="A73" s="138" t="s">
        <v>511</v>
      </c>
      <c r="B73" s="114">
        <v>932</v>
      </c>
      <c r="C73" s="114"/>
      <c r="D73" s="114">
        <v>0</v>
      </c>
      <c r="E73" s="123"/>
      <c r="F73" s="114">
        <f t="shared" si="1"/>
        <v>932</v>
      </c>
      <c r="G73" s="293"/>
    </row>
    <row r="74" spans="1:7" x14ac:dyDescent="0.2">
      <c r="A74" s="118" t="s">
        <v>510</v>
      </c>
      <c r="B74" s="114">
        <v>17037</v>
      </c>
      <c r="C74" s="114"/>
      <c r="D74" s="114">
        <v>0</v>
      </c>
      <c r="E74" s="123"/>
      <c r="F74" s="114">
        <f t="shared" si="1"/>
        <v>17037</v>
      </c>
      <c r="G74" s="293"/>
    </row>
    <row r="75" spans="1:7" x14ac:dyDescent="0.2">
      <c r="A75" s="118" t="s">
        <v>509</v>
      </c>
      <c r="B75" s="114">
        <v>0</v>
      </c>
      <c r="C75" s="114"/>
      <c r="D75" s="139">
        <v>46827</v>
      </c>
      <c r="E75" s="123"/>
      <c r="F75" s="114">
        <f t="shared" si="1"/>
        <v>-46827</v>
      </c>
      <c r="G75" s="293"/>
    </row>
    <row r="76" spans="1:7" x14ac:dyDescent="0.2">
      <c r="A76" s="118" t="s">
        <v>508</v>
      </c>
      <c r="B76" s="114">
        <v>0</v>
      </c>
      <c r="C76" s="114"/>
      <c r="D76" s="139">
        <v>1230</v>
      </c>
      <c r="E76" s="123"/>
      <c r="F76" s="114">
        <f t="shared" si="1"/>
        <v>-1230</v>
      </c>
      <c r="G76" s="293"/>
    </row>
    <row r="77" spans="1:7" ht="19.5" customHeight="1" x14ac:dyDescent="0.2">
      <c r="A77" s="137" t="s">
        <v>507</v>
      </c>
      <c r="B77" s="135">
        <v>0</v>
      </c>
      <c r="C77" s="135"/>
      <c r="D77" s="136">
        <v>5558</v>
      </c>
      <c r="E77" s="135"/>
      <c r="F77" s="134">
        <f t="shared" si="1"/>
        <v>-5558</v>
      </c>
      <c r="G77" s="294"/>
    </row>
    <row r="78" spans="1:7" x14ac:dyDescent="0.2">
      <c r="A78" s="120" t="s">
        <v>502</v>
      </c>
      <c r="B78" s="123">
        <f>SUM(B72:B77)</f>
        <v>53615</v>
      </c>
      <c r="C78" s="123"/>
      <c r="D78" s="123">
        <f>SUM(D72:D77)</f>
        <v>53615</v>
      </c>
      <c r="E78" s="123"/>
      <c r="F78" s="114">
        <f>SUM(F72:F77)</f>
        <v>0</v>
      </c>
      <c r="G78" s="122"/>
    </row>
    <row r="79" spans="1:7" x14ac:dyDescent="0.2">
      <c r="A79" s="122"/>
      <c r="B79" s="123"/>
      <c r="C79" s="123"/>
      <c r="D79" s="123"/>
      <c r="E79" s="123"/>
      <c r="F79" s="114"/>
      <c r="G79" s="122"/>
    </row>
    <row r="80" spans="1:7" x14ac:dyDescent="0.2">
      <c r="A80" s="118" t="s">
        <v>506</v>
      </c>
      <c r="B80" s="114">
        <v>595540</v>
      </c>
      <c r="C80" s="114"/>
      <c r="D80" s="114">
        <v>0</v>
      </c>
      <c r="E80" s="123"/>
      <c r="F80" s="114">
        <f>+B80-D80</f>
        <v>595540</v>
      </c>
      <c r="G80" s="295" t="s">
        <v>505</v>
      </c>
    </row>
    <row r="81" spans="1:7" x14ac:dyDescent="0.2">
      <c r="A81" s="138" t="s">
        <v>504</v>
      </c>
      <c r="B81" s="114">
        <v>90813</v>
      </c>
      <c r="C81" s="114"/>
      <c r="D81" s="114">
        <v>0</v>
      </c>
      <c r="E81" s="123"/>
      <c r="F81" s="114">
        <f>+B81-D81</f>
        <v>90813</v>
      </c>
      <c r="G81" s="295"/>
    </row>
    <row r="82" spans="1:7" ht="109.5" customHeight="1" x14ac:dyDescent="0.2">
      <c r="A82" s="137" t="s">
        <v>503</v>
      </c>
      <c r="B82" s="135"/>
      <c r="C82" s="135"/>
      <c r="D82" s="136">
        <v>686353</v>
      </c>
      <c r="E82" s="135"/>
      <c r="F82" s="134">
        <f>+B82-D82</f>
        <v>-686353</v>
      </c>
      <c r="G82" s="296"/>
    </row>
    <row r="83" spans="1:7" x14ac:dyDescent="0.2">
      <c r="A83" s="120" t="s">
        <v>502</v>
      </c>
      <c r="B83" s="123">
        <f>SUM(B80:B82)</f>
        <v>686353</v>
      </c>
      <c r="C83" s="123"/>
      <c r="D83" s="123">
        <f>SUM(D80:D82)</f>
        <v>686353</v>
      </c>
      <c r="E83" s="123"/>
      <c r="F83" s="114">
        <f>+B83-D83</f>
        <v>0</v>
      </c>
      <c r="G83" s="122"/>
    </row>
    <row r="84" spans="1:7" x14ac:dyDescent="0.2">
      <c r="A84" s="133"/>
      <c r="B84" s="133"/>
      <c r="C84" s="133"/>
      <c r="D84" s="133"/>
      <c r="E84" s="133"/>
      <c r="F84" s="133"/>
      <c r="G84" s="133"/>
    </row>
    <row r="85" spans="1:7" x14ac:dyDescent="0.2">
      <c r="A85" s="132"/>
      <c r="B85" s="132"/>
      <c r="C85" s="132"/>
      <c r="D85" s="132"/>
      <c r="E85" s="132"/>
      <c r="F85" s="132"/>
      <c r="G85" s="132"/>
    </row>
    <row r="86" spans="1:7" x14ac:dyDescent="0.2">
      <c r="A86" s="132"/>
      <c r="B86" s="132"/>
      <c r="C86" s="132"/>
      <c r="D86" s="132"/>
      <c r="E86" s="132"/>
      <c r="F86" s="132"/>
      <c r="G86" s="132"/>
    </row>
    <row r="87" spans="1:7" x14ac:dyDescent="0.2">
      <c r="A87" s="128" t="s">
        <v>105</v>
      </c>
      <c r="B87" s="117"/>
      <c r="C87" s="117"/>
      <c r="D87" s="117"/>
      <c r="E87" s="117"/>
      <c r="F87" s="117"/>
      <c r="G87" s="119"/>
    </row>
    <row r="88" spans="1:7" x14ac:dyDescent="0.2">
      <c r="A88" s="131" t="s">
        <v>501</v>
      </c>
      <c r="B88" s="130" t="s">
        <v>500</v>
      </c>
      <c r="C88" s="130"/>
      <c r="D88" s="130" t="s">
        <v>499</v>
      </c>
      <c r="E88" s="130"/>
      <c r="F88" s="130" t="s">
        <v>498</v>
      </c>
      <c r="G88" s="129" t="s">
        <v>497</v>
      </c>
    </row>
    <row r="89" spans="1:7" x14ac:dyDescent="0.2">
      <c r="A89" s="128"/>
      <c r="B89" s="127"/>
      <c r="C89" s="127"/>
      <c r="D89" s="127"/>
      <c r="E89" s="127"/>
      <c r="F89" s="127"/>
      <c r="G89" s="126"/>
    </row>
    <row r="90" spans="1:7" x14ac:dyDescent="0.2">
      <c r="A90" s="115" t="s">
        <v>496</v>
      </c>
      <c r="B90" s="114">
        <v>232975</v>
      </c>
      <c r="C90" s="114"/>
      <c r="D90" s="114">
        <v>0</v>
      </c>
      <c r="E90" s="114"/>
      <c r="F90" s="114">
        <f>+B90-D90</f>
        <v>232975</v>
      </c>
      <c r="G90" s="295" t="s">
        <v>495</v>
      </c>
    </row>
    <row r="91" spans="1:7" ht="26.25" customHeight="1" x14ac:dyDescent="0.2">
      <c r="A91" s="125" t="s">
        <v>494</v>
      </c>
      <c r="B91" s="124">
        <v>0</v>
      </c>
      <c r="C91" s="124"/>
      <c r="D91" s="124">
        <v>261856</v>
      </c>
      <c r="E91" s="124"/>
      <c r="F91" s="124">
        <f>+B91-D91</f>
        <v>-261856</v>
      </c>
      <c r="G91" s="295"/>
    </row>
    <row r="92" spans="1:7" x14ac:dyDescent="0.2">
      <c r="A92" s="120" t="s">
        <v>502</v>
      </c>
      <c r="B92" s="121">
        <f>SUM(B90:B91)</f>
        <v>232975</v>
      </c>
      <c r="C92" s="121"/>
      <c r="D92" s="121">
        <f>SUM(D90:D91)</f>
        <v>261856</v>
      </c>
      <c r="E92" s="121"/>
      <c r="F92" s="121">
        <f>+B92-D92</f>
        <v>-28881</v>
      </c>
      <c r="G92" s="120"/>
    </row>
    <row r="93" spans="1:7" x14ac:dyDescent="0.2">
      <c r="A93" s="122"/>
      <c r="B93" s="123"/>
      <c r="C93" s="123"/>
      <c r="D93" s="123"/>
      <c r="E93" s="123"/>
      <c r="F93" s="123"/>
      <c r="G93" s="122"/>
    </row>
    <row r="94" spans="1:7" x14ac:dyDescent="0.2">
      <c r="A94" s="115" t="s">
        <v>493</v>
      </c>
      <c r="B94" s="114">
        <v>83722</v>
      </c>
      <c r="C94" s="114"/>
      <c r="D94" s="114">
        <v>0</v>
      </c>
      <c r="E94" s="114"/>
      <c r="F94" s="114">
        <f>+B94-D94</f>
        <v>83722</v>
      </c>
      <c r="G94" s="295" t="s">
        <v>492</v>
      </c>
    </row>
    <row r="95" spans="1:7" x14ac:dyDescent="0.2">
      <c r="A95" s="115" t="s">
        <v>491</v>
      </c>
      <c r="B95" s="114">
        <v>9848</v>
      </c>
      <c r="C95" s="114"/>
      <c r="D95" s="114">
        <v>0</v>
      </c>
      <c r="E95" s="114"/>
      <c r="F95" s="114">
        <f>+B95-D95</f>
        <v>9848</v>
      </c>
      <c r="G95" s="295"/>
    </row>
    <row r="96" spans="1:7" x14ac:dyDescent="0.2">
      <c r="A96" s="115" t="s">
        <v>490</v>
      </c>
      <c r="B96" s="114">
        <v>4574</v>
      </c>
      <c r="C96" s="114"/>
      <c r="D96" s="114">
        <v>0</v>
      </c>
      <c r="E96" s="114"/>
      <c r="F96" s="114">
        <f>+B96-D96</f>
        <v>4574</v>
      </c>
      <c r="G96" s="295"/>
    </row>
    <row r="97" spans="1:7" ht="37.5" customHeight="1" x14ac:dyDescent="0.2">
      <c r="A97" s="112" t="s">
        <v>489</v>
      </c>
      <c r="B97" s="111">
        <v>0</v>
      </c>
      <c r="C97" s="111"/>
      <c r="D97" s="111">
        <v>69263</v>
      </c>
      <c r="E97" s="111"/>
      <c r="F97" s="111">
        <f>+B97-D97</f>
        <v>-69263</v>
      </c>
      <c r="G97" s="295"/>
    </row>
    <row r="98" spans="1:7" x14ac:dyDescent="0.2">
      <c r="A98" s="120" t="s">
        <v>502</v>
      </c>
      <c r="B98" s="121">
        <f>SUM(B94:B97)</f>
        <v>98144</v>
      </c>
      <c r="C98" s="121"/>
      <c r="D98" s="121">
        <f>SUM(D94:D97)</f>
        <v>69263</v>
      </c>
      <c r="E98" s="121"/>
      <c r="F98" s="121">
        <f>+B98-D98</f>
        <v>28881</v>
      </c>
      <c r="G98" s="120"/>
    </row>
    <row r="99" spans="1:7" x14ac:dyDescent="0.2">
      <c r="A99" s="119"/>
      <c r="B99" s="117"/>
      <c r="C99" s="117"/>
      <c r="D99" s="117"/>
      <c r="E99" s="117"/>
      <c r="F99" s="117"/>
      <c r="G99" s="118"/>
    </row>
    <row r="100" spans="1:7" x14ac:dyDescent="0.2">
      <c r="A100" s="115" t="s">
        <v>488</v>
      </c>
      <c r="B100" s="117">
        <v>0</v>
      </c>
      <c r="C100" s="117"/>
      <c r="D100" s="114">
        <v>44972</v>
      </c>
      <c r="E100" s="117"/>
      <c r="F100" s="116">
        <f>B100-D100</f>
        <v>-44972</v>
      </c>
      <c r="G100" s="293" t="s">
        <v>487</v>
      </c>
    </row>
    <row r="101" spans="1:7" x14ac:dyDescent="0.2">
      <c r="A101" s="115" t="s">
        <v>486</v>
      </c>
      <c r="B101" s="114">
        <v>43809</v>
      </c>
      <c r="C101" s="114"/>
      <c r="D101" s="114">
        <v>0</v>
      </c>
      <c r="E101" s="114"/>
      <c r="F101" s="113">
        <f>B101-D101</f>
        <v>43809</v>
      </c>
      <c r="G101" s="293"/>
    </row>
    <row r="102" spans="1:7" x14ac:dyDescent="0.2">
      <c r="A102" s="115" t="s">
        <v>485</v>
      </c>
      <c r="B102" s="114">
        <v>1204</v>
      </c>
      <c r="C102" s="114"/>
      <c r="D102" s="114">
        <v>0</v>
      </c>
      <c r="E102" s="114"/>
      <c r="F102" s="113">
        <f>B102-D102</f>
        <v>1204</v>
      </c>
      <c r="G102" s="293"/>
    </row>
    <row r="103" spans="1:7" x14ac:dyDescent="0.2">
      <c r="A103" s="112" t="s">
        <v>484</v>
      </c>
      <c r="B103" s="111">
        <v>-41</v>
      </c>
      <c r="C103" s="111"/>
      <c r="D103" s="111">
        <v>0</v>
      </c>
      <c r="E103" s="111"/>
      <c r="F103" s="110">
        <f>B103-D103</f>
        <v>-41</v>
      </c>
      <c r="G103" s="294"/>
    </row>
    <row r="104" spans="1:7" x14ac:dyDescent="0.2">
      <c r="A104" s="120" t="s">
        <v>502</v>
      </c>
      <c r="B104" s="109">
        <f>SUM(B100:B103)</f>
        <v>44972</v>
      </c>
      <c r="C104" s="109"/>
      <c r="D104" s="109">
        <f>SUM(D100:D103)</f>
        <v>44972</v>
      </c>
      <c r="E104" s="109"/>
      <c r="F104" s="109">
        <f>SUM(F100:F103)</f>
        <v>0</v>
      </c>
      <c r="G104" s="108"/>
    </row>
  </sheetData>
  <mergeCells count="15">
    <mergeCell ref="G14:G16"/>
    <mergeCell ref="G19:G21"/>
    <mergeCell ref="G24:G27"/>
    <mergeCell ref="G30:G32"/>
    <mergeCell ref="G100:G103"/>
    <mergeCell ref="G35:G40"/>
    <mergeCell ref="G43:G44"/>
    <mergeCell ref="G47:G55"/>
    <mergeCell ref="G58:G59"/>
    <mergeCell ref="G62:G64"/>
    <mergeCell ref="G67:G69"/>
    <mergeCell ref="G72:G77"/>
    <mergeCell ref="G80:G82"/>
    <mergeCell ref="G90:G91"/>
    <mergeCell ref="G94:G97"/>
  </mergeCells>
  <dataValidations count="1">
    <dataValidation type="whole" operator="greaterThanOrEqual" allowBlank="1" showInputMessage="1" showErrorMessage="1" errorTitle="Pogrešan upis" error="Dopušten je upis samo pozitivnih cjelobrojnih vrijednosti ili nule" sqref="D47 B48:C53 B55:C55 B54" xr:uid="{DA088E3A-3DCA-4D0F-8AB6-99D78394A558}">
      <formula1>0</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FCA013944B7EE40A95B1C8C541A93BE" ma:contentTypeVersion="20" ma:contentTypeDescription="Stvaranje novog dokumenta." ma:contentTypeScope="" ma:versionID="a4c4752a92ed86040c9ddcaf2ceb346d">
  <xsd:schema xmlns:xsd="http://www.w3.org/2001/XMLSchema" xmlns:xs="http://www.w3.org/2001/XMLSchema" xmlns:p="http://schemas.microsoft.com/office/2006/metadata/properties" xmlns:ns2="ff7022f0-7135-4745-88ac-b0711da4c21f" xmlns:ns3="aa2aacec-9352-4d97-80ca-94620611eeb8" targetNamespace="http://schemas.microsoft.com/office/2006/metadata/properties" ma:root="true" ma:fieldsID="15b1a4d5e965168f94fa7a6b215e021f" ns2:_="" ns3:_="">
    <xsd:import namespace="ff7022f0-7135-4745-88ac-b0711da4c21f"/>
    <xsd:import namespace="aa2aacec-9352-4d97-80ca-94620611ee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22f0-7135-4745-88ac-b0711da4c21f"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1512fa4-9542-47a2-a336-5f967e5143c7}" ma:internalName="TaxCatchAll" ma:showField="CatchAllData" ma:web="ff7022f0-7135-4745-88ac-b0711da4c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2aacec-9352-4d97-80ca-94620611ee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07df2a4b-b34d-4712-a22d-0b79bf142c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f7022f0-7135-4745-88ac-b0711da4c21f" xsi:nil="true"/>
    <lcf76f155ced4ddcb4097134ff3c332f xmlns="aa2aacec-9352-4d97-80ca-94620611ee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28BD654C-0F62-40E4-8D4F-19A138247820}"/>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 ds:uri="ff7022f0-7135-4745-88ac-b0711da4c21f"/>
    <ds:schemaRef ds:uri="aa2aacec-9352-4d97-80ca-94620611eeb8"/>
  </ds:schemaRefs>
</ds:datastoreItem>
</file>

<file path=docMetadata/LabelInfo.xml><?xml version="1.0" encoding="utf-8"?>
<clbl:labelList xmlns:clbl="http://schemas.microsoft.com/office/2020/mipLabelMetadata">
  <clbl:label id="{e2e3c89b-a592-4933-82ed-af6fd7503dd2}" enabled="0" method="" siteId="{e2e3c89b-a592-4933-82ed-af6fd7503d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Klara Kolarić Hazler</cp:lastModifiedBy>
  <cp:lastPrinted>2026-04-01T13:20:10Z</cp:lastPrinted>
  <dcterms:created xsi:type="dcterms:W3CDTF">2008-10-17T11:51:54Z</dcterms:created>
  <dcterms:modified xsi:type="dcterms:W3CDTF">2026-04-15T07:49:36Z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0x0101004FCA013944B7EE40A95B1C8C541A93BE</vt:lpwstr>
  </property>
  <property fmtid="{D5CDD505-2E9C-101B-9397-08002B2CF9AE}" pid="3" name="MediaServiceImageTags">
    <vt:lpwstr/>
  </property>
</Properties>
</file>