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16042026_revidirani_godišnji_2025/3_KDD/GFI-POD/"/>
    </mc:Choice>
  </mc:AlternateContent>
  <xr:revisionPtr revIDLastSave="4" documentId="13_ncr:1_{148CBDCA-2CA8-4AF7-83B3-BF3F90DC5BF4}" xr6:coauthVersionLast="47" xr6:coauthVersionMax="47" xr10:uidLastSave="{7E8B9E78-9AD8-4CE7-A9CD-CB79A65E44D6}"/>
  <bookViews>
    <workbookView xWindow="28680" yWindow="-180" windowWidth="29040" windowHeight="157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2" i="24" l="1"/>
  <c r="D152" i="24"/>
  <c r="B152" i="24"/>
  <c r="F151" i="24"/>
  <c r="F150" i="24"/>
  <c r="F149" i="24"/>
  <c r="F148" i="24"/>
  <c r="D144" i="24"/>
  <c r="B144" i="24"/>
  <c r="F144" i="24" s="1"/>
  <c r="F143" i="24"/>
  <c r="F142" i="24"/>
  <c r="F141" i="24"/>
  <c r="D137" i="24"/>
  <c r="B137" i="24"/>
  <c r="F137" i="24" s="1"/>
  <c r="F136" i="24"/>
  <c r="F135" i="24"/>
  <c r="D129" i="24"/>
  <c r="C129" i="24"/>
  <c r="B129" i="24"/>
  <c r="F128" i="24"/>
  <c r="F127" i="24"/>
  <c r="F129" i="24" s="1"/>
  <c r="F123" i="24"/>
  <c r="D123" i="24"/>
  <c r="B123" i="24"/>
  <c r="F122" i="24"/>
  <c r="F121" i="24"/>
  <c r="D117" i="24"/>
  <c r="B117" i="24"/>
  <c r="F117" i="24" s="1"/>
  <c r="F116" i="24"/>
  <c r="F115" i="24"/>
  <c r="F114" i="24"/>
  <c r="D110" i="24"/>
  <c r="F110" i="24" s="1"/>
  <c r="B110" i="24"/>
  <c r="F109" i="24"/>
  <c r="F108" i="24"/>
  <c r="F107" i="24"/>
  <c r="D103" i="24"/>
  <c r="B103" i="24"/>
  <c r="F103" i="24" s="1"/>
  <c r="F102" i="24"/>
  <c r="F101" i="24"/>
  <c r="D97" i="24"/>
  <c r="B97" i="24"/>
  <c r="F97" i="24" s="1"/>
  <c r="F96" i="24"/>
  <c r="F95" i="24"/>
  <c r="D91" i="24"/>
  <c r="B91" i="24"/>
  <c r="F90" i="24"/>
  <c r="F89" i="24"/>
  <c r="F88" i="24"/>
  <c r="F87" i="24"/>
  <c r="F86" i="24"/>
  <c r="F85" i="24"/>
  <c r="F84" i="24"/>
  <c r="F83" i="24"/>
  <c r="F82" i="24"/>
  <c r="F81" i="24"/>
  <c r="F80" i="24"/>
  <c r="F91" i="24" s="1"/>
  <c r="F79" i="24"/>
  <c r="E75" i="24"/>
  <c r="D75" i="24"/>
  <c r="C75" i="24"/>
  <c r="B75" i="24"/>
  <c r="F74" i="24"/>
  <c r="F73" i="24"/>
  <c r="F75" i="24" s="1"/>
  <c r="F72" i="24"/>
  <c r="F71" i="24"/>
  <c r="E67" i="24"/>
  <c r="D67" i="24"/>
  <c r="C67" i="24"/>
  <c r="B67" i="24"/>
  <c r="F66" i="24"/>
  <c r="F65" i="24"/>
  <c r="F67" i="24" s="1"/>
  <c r="D61" i="24"/>
  <c r="B61" i="24"/>
  <c r="F61" i="24" s="1"/>
  <c r="F60" i="24"/>
  <c r="F59" i="24"/>
  <c r="F58" i="24"/>
  <c r="D54" i="24"/>
  <c r="B54" i="24"/>
  <c r="F53" i="24"/>
  <c r="F52" i="24"/>
  <c r="F54" i="24" s="1"/>
  <c r="D48" i="24"/>
  <c r="B48" i="24"/>
  <c r="F47" i="24"/>
  <c r="F48" i="24" s="1"/>
  <c r="F46" i="24"/>
  <c r="F45" i="24"/>
  <c r="F44" i="24"/>
  <c r="F43" i="24"/>
  <c r="D39" i="24"/>
  <c r="B39" i="24"/>
  <c r="F38" i="24"/>
  <c r="F37" i="24"/>
  <c r="F36" i="24"/>
  <c r="F39" i="24" s="1"/>
  <c r="F32" i="24"/>
  <c r="D32" i="24"/>
  <c r="B32" i="24"/>
  <c r="F31" i="24"/>
  <c r="F30" i="24"/>
  <c r="F29" i="24"/>
  <c r="F28" i="24"/>
  <c r="D24" i="24"/>
  <c r="C24" i="24"/>
  <c r="B24" i="24"/>
  <c r="F23" i="24"/>
  <c r="F22" i="24"/>
  <c r="F21" i="24"/>
  <c r="F24" i="24" s="1"/>
  <c r="D17" i="24"/>
  <c r="B17" i="24"/>
  <c r="F16" i="24"/>
  <c r="F15" i="24"/>
  <c r="F14" i="24"/>
  <c r="F17" i="24" s="1"/>
  <c r="H97" i="19" l="1"/>
  <c r="H108" i="19" s="1"/>
  <c r="H109" i="19" s="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<sst xmlns="http://schemas.openxmlformats.org/spreadsheetml/2006/main" count="731" uniqueCount="559">
  <si>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</si>
  <si>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</si>
  <si>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</si>
  <si>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</si>
  <si>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</si>
  <si>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</si>
  <si>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</si>
  <si>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</si>
  <si>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</si>
  <si>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</si>
  <si>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</si>
  <si>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</si>
  <si>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</si>
  <si>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</si>
  <si>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</si>
  <si>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</si>
  <si>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</si>
  <si>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</si>
  <si>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</si>
  <si>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</si>
  <si>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</si>
  <si>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</si>
  <si>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</si>
  <si>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</si>
  <si>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</si>
  <si>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</si>
  <si>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</si>
  <si>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</si>
  <si>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</si>
  <si>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</si>
  <si>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</si>
  <si>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</si>
  <si>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</si>
  <si>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</si>
  <si>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</si>
  <si>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</si>
  <si>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</si>
  <si>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</si>
  <si>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</si>
  <si>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</si>
  <si>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</si>
  <si>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</si>
  <si>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</si>
  <si>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</si>
  <si>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</si>
  <si>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</si>
  <si>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</si>
  <si>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</si>
  <si>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</si>
  <si>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</si>
  <si>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</si>
  <si>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</si>
  <si>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</si>
  <si>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</si>
  <si>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</si>
  <si>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</si>
  <si>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</si>
  <si>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</si>
  <si>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</si>
  <si>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</si>
  <si>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</si>
  <si>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</si>
  <si>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</si>
  <si>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</si>
  <si>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</si>
  <si>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</si>
  <si>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</si>
  <si>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</si>
  <si>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</si>
  <si>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</si>
  <si>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</si>
  <si>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</si>
  <si>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</si>
  <si>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</si>
  <si>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</si>
  <si>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</si>
  <si>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</si>
  <si>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</si>
  <si>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</si>
  <si>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</si>
  <si>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</si>
  <si>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</si>
  <si>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</si>
  <si>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</si>
  <si>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</si>
  <si>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</si>
  <si>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</si>
  <si>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</si>
  <si>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</si>
  <si>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</si>
  <si>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</si>
  <si>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</si>
  <si>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</si>
  <si>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</si>
  <si>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</si>
  <si>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</si>
  <si>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</si>
  <si>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</si>
  <si>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</si>
  <si>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</si>
  <si>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</si>
  <si>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</si>
  <si>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</si>
  <si>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</si>
  <si>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</si>
  <si>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</si>
  <si>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</si>
  <si>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</si>
  <si>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</si>
  <si>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</si>
  <si>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</si>
  <si>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</si>
  <si>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</si>
  <si>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</si>
  <si>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</si>
  <si>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</si>
  <si>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</si>
  <si>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</si>
  <si>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</si>
  <si>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</si>
  <si>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</si>
  <si>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</si>
  <si>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</si>
  <si>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</si>
  <si>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</si>
  <si>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</si>
  <si>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</si>
  <si>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</si>
  <si>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</si>
  <si>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</si>
  <si>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</si>
  <si>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</si>
  <si>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</si>
  <si>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</si>
  <si>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</si>
  <si>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</si>
  <si>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</si>
  <si>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</si>
  <si>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</si>
  <si>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</si>
  <si>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</si>
  <si>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</si>
  <si>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</si>
  <si>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</si>
  <si>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</si>
  <si>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</si>
  <si>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</si>
  <si>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</si>
  <si>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</si>
  <si>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</si>
  <si>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</si>
  <si>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</si>
  <si>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</si>
  <si>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</si>
  <si>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</si>
  <si>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</si>
  <si>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</si>
  <si>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</si>
  <si>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</si>
  <si>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</si>
  <si>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</si>
  <si>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</si>
  <si>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</si>
  <si>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</si>
  <si>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</si>
  <si>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</si>
  <si>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</si>
  <si>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</si>
  <si>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</si>
  <si>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</si>
  <si>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</si>
  <si>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</si>
  <si>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</si>
  <si>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</si>
  <si>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</si>
  <si>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</si>
  <si>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</si>
  <si>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</si>
  <si>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</si>
  <si>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</si>
  <si>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</si>
  <si>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</si>
  <si>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</si>
  <si>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</si>
  <si>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</si>
  <si>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</si>
  <si>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</si>
  <si>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</si>
  <si>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</si>
  <si>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</si>
  <si>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</si>
  <si>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</si>
  <si>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</si>
  <si>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</si>
  <si>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</si>
  <si>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</si>
  <si>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</si>
  <si>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</si>
  <si>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</si>
  <si>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</si>
  <si>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</si>
  <si>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</si>
  <si>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</si>
  <si>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</si>
  <si>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</si>
  <si>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</si>
  <si>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</si>
  <si>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</si>
  <si>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</si>
  <si>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</si>
  <si>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</si>
  <si>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</si>
  <si>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</si>
  <si>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</si>
  <si>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</si>
  <si>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</si>
  <si>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</si>
  <si>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</si>
  <si>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</si>
  <si>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</si>
  <si>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</si>
  <si>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</si>
  <si>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</si>
  <si>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</si>
  <si>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</si>
  <si>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</si>
  <si>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</si>
  <si>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</si>
  <si>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</si>
  <si>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</si>
  <si>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</si>
  <si>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</si>
  <si>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</si>
  <si>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</si>
  <si>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</si>
  <si>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</si>
  <si>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</si>
  <si>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</si>
  <si>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</si>
  <si>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</si>
  <si>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</si>
  <si>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</si>
  <si>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</si>
  <si>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</si>
  <si>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</si>
  <si>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</si>
  <si>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</si>
  <si>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</si>
  <si>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</si>
  <si>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</si>
  <si>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</si>
  <si>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</si>
  <si>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</si>
  <si>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</si>
  <si>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</si>
  <si>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</si>
  <si>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</si>
  <si>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</si>
  <si>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</si>
  <si>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</si>
  <si>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</si>
  <si>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</si>
  <si>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</si>
  <si>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</si>
  <si>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</si>
  <si>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</si>
  <si>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</si>
  <si>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</si>
  <si>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</si>
  <si>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</si>
  <si>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</si>
  <si>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</si>
  <si>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</si>
  <si>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</si>
  <si>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</si>
  <si>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</si>
  <si>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</si>
  <si>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</si>
  <si>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</si>
  <si>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</si>
  <si>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</si>
  <si>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</si>
  <si>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</si>
  <si>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</si>
  <si>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</si>
  <si>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</si>
  <si>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</si>
  <si>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</si>
  <si>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</si>
  <si>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</si>
  <si>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</si>
  <si>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</si>
  <si>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</si>
  <si>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</si>
  <si>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</si>
  <si>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</si>
  <si>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</si>
  <si>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</si>
  <si>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</si>
  <si>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</si>
  <si>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</si>
  <si>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</si>
  <si>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</si>
  <si>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</si>
  <si>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</si>
  <si>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</si>
  <si>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</si>
  <si>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</si>
  <si>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</si>
  <si>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</si>
  <si>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</si>
  <si>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</si>
  <si>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</si>
  <si>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</si>
  <si>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</si>
  <si>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</si>
  <si>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</si>
  <si>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</si>
  <si>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</si>
  <si>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</si>
  <si>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</si>
  <si>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</si>
  <si>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</si>
  <si>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</si>
  <si>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</si>
  <si>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</si>
  <si>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</si>
  <si>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</si>
  <si>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</si>
  <si>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</si>
  <si>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</si>
  <si>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</si>
  <si>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</si>
  <si>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</si>
  <si>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</si>
  <si>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</si>
  <si>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</si>
  <si>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</si>
  <si>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</si>
  <si>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</si>
  <si>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</si>
  <si>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</si>
  <si>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</si>
  <si>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</si>
  <si>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</si>
  <si>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</si>
  <si>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</si>
  <si>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</si>
  <si>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</si>
  <si>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</si>
  <si>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</si>
  <si>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</si>
  <si>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</si>
  <si>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</si>
  <si>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</si>
  <si>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</si>
  <si>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</si>
  <si>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</si>
  <si>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</si>
  <si>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</si>
  <si>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</si>
  <si>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</si>
  <si>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</si>
  <si>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</si>
  <si>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</si>
  <si>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</si>
  <si>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</si>
  <si>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</si>
  <si>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</si>
  <si>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</si>
  <si>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</si>
  <si>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</si>
  <si>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</si>
  <si>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</si>
  <si>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</si>
  <si>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</si>
  <si>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</si>
  <si>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</si>
  <si>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</si>
  <si>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</si>
  <si>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</si>
  <si>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</si>
  <si>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</si>
  <si>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</si>
  <si>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</si>
  <si>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</si>
  <si>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</si>
  <si>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</si>
  <si>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</si>
  <si>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</si>
  <si>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</si>
  <si>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</si>
  <si>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</si>
  <si>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</si>
  <si>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</si>
  <si>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</si>
  <si>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</si>
  <si>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</si>
  <si>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</si>
  <si>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</si>
  <si>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</si>
  <si>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</si>
  <si>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</si>
  <si>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</si>
  <si>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</si>
  <si>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</si>
  <si>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</si>
  <si>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</si>
  <si>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</si>
  <si>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</si>
  <si>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</si>
  <si>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</si>
  <si>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</si>
  <si>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</si>
  <si>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</si>
  <si>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</si>
  <si>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</si>
  <si>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</si>
  <si>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</si>
  <si>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</si>
  <si>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</si>
  <si>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</si>
  <si>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</si>
  <si>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</si>
  <si>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</si>
  <si>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</si>
  <si>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</si>
  <si>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</si>
  <si>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</si>
  <si>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</si>
  <si>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</si>
  <si>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</si>
  <si>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</si>
  <si>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</si>
  <si>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</si>
  <si>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</si>
  <si>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</si>
  <si>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</si>
  <si>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</si>
  <si>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</si>
  <si>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</si>
  <si>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</si>
  <si>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</si>
  <si>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</si>
  <si>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</si>
  <si>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03282635</t>
  </si>
  <si>
    <t>HR</t>
  </si>
  <si>
    <t>080040936</t>
  </si>
  <si>
    <t>45050126417</t>
  </si>
  <si>
    <t>74780000H0SHMRAW0I15</t>
  </si>
  <si>
    <t>KONČAR d.d.</t>
  </si>
  <si>
    <t>501</t>
  </si>
  <si>
    <t>Zagreb</t>
  </si>
  <si>
    <t>Fallerovo šetalište 22</t>
  </si>
  <si>
    <t>koncar.finance@koncar.hr</t>
  </si>
  <si>
    <t>www.koncar.hr</t>
  </si>
  <si>
    <t>Ivana Mršić</t>
  </si>
  <si>
    <t>013655160</t>
  </si>
  <si>
    <t>ivana.mrsic@koncar.hr</t>
  </si>
  <si>
    <t>KPMG</t>
  </si>
  <si>
    <t>Igor Gošek</t>
  </si>
  <si>
    <t xml:space="preserve">stanje na dan 31.12.2025 </t>
  </si>
  <si>
    <t>Obveznik:KONČAR d.d.</t>
  </si>
  <si>
    <t>u razdoblju 1.1.2025 do 31.12.2025</t>
  </si>
  <si>
    <t>Obveznik: KONČAR d.d.</t>
  </si>
  <si>
    <t>u razdoblju 1.1.2025. do 31.12.2025.</t>
  </si>
  <si>
    <t>BILJEŠKE UZ FINANCIJSKE IZVJEŠTAJE - GFI</t>
  </si>
  <si>
    <t xml:space="preserve">Naziv izdavatelja: KONČAR d.d. </t>
  </si>
  <si>
    <t>OIB: 45050126417</t>
  </si>
  <si>
    <t>Izvještajno razdoblje:1.1.2025-31.12.2025.</t>
  </si>
  <si>
    <t>Razlika GFI pod obrasca i prezentiranih financijskih izvještaja</t>
  </si>
  <si>
    <t>U nastavku dajemo pregled razlika stavki bilance u GFI POD obrascu i revidiranim financijskim izvještajima:</t>
  </si>
  <si>
    <t>(u tisućama eura)</t>
  </si>
  <si>
    <t>GFI POD</t>
  </si>
  <si>
    <t>MSFI</t>
  </si>
  <si>
    <t>Razlika</t>
  </si>
  <si>
    <t>Objašnjenje</t>
  </si>
  <si>
    <t>Materijalna imovina (AOP 010)</t>
  </si>
  <si>
    <t>Stavke ulaganja u nekretnine i imovina s pravom upotrebe u MSFI izvještaju iskazane su kao zasebne stavke sukladno zahtjevima MRS 40, odnosno MSFI 16.</t>
  </si>
  <si>
    <t>Ulaganja u nekretnine (bilješka 16)</t>
  </si>
  <si>
    <t>Imovina s pravom upotrebe</t>
  </si>
  <si>
    <t>Ukupno</t>
  </si>
  <si>
    <t>Ulaganja u ostale vrijednosne papire poduzetnika unutar grupe (AOP 022)</t>
  </si>
  <si>
    <t>Financijska imovina po fer vrijednosti kroz RDG u MSFI izvještaju sadrži sve tako klasificirane stavke dok su u GFI POD-u one razvrstane na povezane i nepovezane</t>
  </si>
  <si>
    <t>Ulaganja u vrijednosne papire (AOP 27)</t>
  </si>
  <si>
    <t>Financijska imovina po fer vrijednosti kroz RDG</t>
  </si>
  <si>
    <t>Dani zajmovi, depoziti i slično poduzetnicima unutar grupe (AOP 023)</t>
  </si>
  <si>
    <t>Dugotrajna potraživanja su u MSFI izvještaju grupirana u stavku Financijska imovina po amortiziranom trošku, dok su u GFI POD ista raspoređena po pripadajućim stavkama izvještaja.</t>
  </si>
  <si>
    <t>Dani zajmovi depoziti i slično (AOP 028)</t>
  </si>
  <si>
    <t>Potraživanja od kupaca (AOP 034)</t>
  </si>
  <si>
    <t>Financijska imovina po amortiziranom trošku (bilješka 19)</t>
  </si>
  <si>
    <t>Zalihe (AOP 038)</t>
  </si>
  <si>
    <t>U MSFI izvještaju bilješka zaliha sadrži samo sirovine i materijal te zalihe trgovačke robe dok je u GFI POD uz navedeno u poziciji zaliha klasificirana i duggotrajna imovina namijenjena prodaji.</t>
  </si>
  <si>
    <t>Zalihe (bilješka 20)</t>
  </si>
  <si>
    <t>Dugotrajna imovina namijenjena prodaji (bilješka 25)</t>
  </si>
  <si>
    <t>Potraživanja (AOP 046)</t>
  </si>
  <si>
    <t>U MSFI izvještaju bilješka potraživanja od kupaca i ostala potraživanja uključuju i plaćene troškove budućeg razdoblja, za koje je GFI-POD predvidio samostalnu stavku (AOP 064). Unutar MSFI bilješke vidljiva je razrada na potraživanja od kupaca koja uključuje stavke GFI POD-a AOP 047, AOP 048 i AOP 049.</t>
  </si>
  <si>
    <t>Plaćeni troškovi budućeg razdoblja (AOP 064)</t>
  </si>
  <si>
    <t xml:space="preserve">Potraživanja od kupaca i ostala potraživanja (bilješka 21) </t>
  </si>
  <si>
    <t>Ugovorna imovina (bilješka 22)</t>
  </si>
  <si>
    <t>Potraživanja za više plaćeni porez na dobit</t>
  </si>
  <si>
    <t>Dani zajmovi, depoziti i slično poduzetnicima unutar grupe (AOP 056)</t>
  </si>
  <si>
    <t>U MSFI izvještaju bilješka dani zajmovi uključuje uz zajmove i potraživanja po kamatama na dane zajmove, dok su u GFI POD obrascu potraživanja po kamatama sastavni dio bilješke potraživanja od poduzetnika unutar grupe (AOP 47).</t>
  </si>
  <si>
    <t>Dani zajmovi (bilješka 23)</t>
  </si>
  <si>
    <t>Zadržana dobit ili preneseni gubitak (AOP 084)</t>
  </si>
  <si>
    <t>U MSFI izvještaju u bilanci se dobit tekućeg razdoblja i zadržana dobit prikazuju zajedno.</t>
  </si>
  <si>
    <t>Dobit ili gubitak poslovne godine (AOP 088)</t>
  </si>
  <si>
    <t>Zadržana dobit</t>
  </si>
  <si>
    <t>Rezerviranja za mirovine, otpremnine i slične obveze (AOP 092)</t>
  </si>
  <si>
    <t>U MSFI izvještaju dugoročna rezerviranja za bonuse u dionicama su prikazana unutar bilješke ostalih dugoročnih obveza, dok je u GFI POD-u navedena obveza prikazana unutar AOP 092</t>
  </si>
  <si>
    <t>Dugoročna rezerviranja (bilješka 27)</t>
  </si>
  <si>
    <t>Obveze prema bankama i drugim financijskim institucijama (AOP 104)</t>
  </si>
  <si>
    <t>Ostale dugoročne obveze (AOP 108)</t>
  </si>
  <si>
    <t>Obveze po najmu i ostale financijske obveze (bilješka 29)</t>
  </si>
  <si>
    <t>Ostale obveze</t>
  </si>
  <si>
    <t>Obveze prema poduzetnicima unutar grupe (AOP 111)</t>
  </si>
  <si>
    <t>U MSFI izvještaju obveze prema dobavljačima i ostale obveze, ugovorne obveze te kratkoročna rezerviranja su u GFI POD prikazana unutar bilješki AOP 111, AOP 113, AOP 117, AOP 118, AOP 120, AOP 121, AOP 122, AOP 124, AOP 125).</t>
  </si>
  <si>
    <t>Obveze prema društvima povezanim sudjelujućim interesom (AOP 113)</t>
  </si>
  <si>
    <t>Obveze za predujmove (AOP 117)</t>
  </si>
  <si>
    <t>Obveze prema dobavljačima (AOP 118)</t>
  </si>
  <si>
    <t>Obveze prema zaposlenicima (AOP 120)</t>
  </si>
  <si>
    <t>Obveze za poreze, doprinose i slična davanja (AOP 121)</t>
  </si>
  <si>
    <t>Obveze s osnove udjela u rezultatu (AOP 122)</t>
  </si>
  <si>
    <t>Ostale kratkoročne obveze (AOP 124)</t>
  </si>
  <si>
    <t>Odgođeno plaćanje troškova (AOP 125)</t>
  </si>
  <si>
    <t>Obveze prema dobavljačima i ostale obveze (bilješka 30)</t>
  </si>
  <si>
    <t>Ugovorne obveze (bilješka 22)</t>
  </si>
  <si>
    <t>Kratkoročna rezerviranja (bilješka 27)</t>
  </si>
  <si>
    <t>Obveze za zajmove, depozite i slično poduzetnika unutar grupe (AOP 112)</t>
  </si>
  <si>
    <t>U MSFI izvještaju u bilanci bilješka posudbi uključuje osnovicu i kamate na primljene pozajmice dok su kamate u GFI POD navedene u AOP 111. Dodatno GFI POD u AOP 112 sadrži depozite od povezanih društava koji su u MSFI izvještaju u bilješci Obveze prema dobavljačima i ostale obveze</t>
  </si>
  <si>
    <t>Posudbe (bilješka 28)</t>
  </si>
  <si>
    <t>Obveze prema bankama i drugim financijskim institucijama (AOP 116)</t>
  </si>
  <si>
    <t>U MSFI izvještaju uključene su sve obveze dok je obveza koja se odnosi na buduće plaćanje najmova u GFI POD unutar bilješke AOP 123.</t>
  </si>
  <si>
    <t>Prihodi od prodaje s poduzetnicima unutar grupe (AOP 002)</t>
  </si>
  <si>
    <t>U MSFI izvještaju prihodi od prodaje iskazani su kao sumarna stavka dok su u GFI POD podijeljeni na dvije skupine u AOP 002 i AOP 003.</t>
  </si>
  <si>
    <t>Prihodi od prodaje (izvan grupe) (AOP 003)</t>
  </si>
  <si>
    <t>Prihodi od prodaje (bilješka 4)</t>
  </si>
  <si>
    <t>Ostali poslovni prihodi s poduzetnicima unutar grupe (AOP 005)</t>
  </si>
  <si>
    <t>U MSFI  izvještaju ostali poslovni prihodi ne uključuju prihode od rezerviranja koji su iskazani na neto principu u poziciji rezerviranja dok AOP 006 sadrži ukupne prihode od rezerviranja. Dodatno u MSFI izvještaju nerealizirani prihodi od financijske imovine prikazani su u ostalim poslovnim prihodima, dok se isti u GFI POD nalaze pod stavkom financijski prihodi (AOP 030).</t>
  </si>
  <si>
    <t>Ostali poslovni prihodi (izvan grupe) (AOP 006)</t>
  </si>
  <si>
    <t>Ostali poslovni prihodi (bilješka 5)</t>
  </si>
  <si>
    <t>Troškovi osoblja (AOP 013)</t>
  </si>
  <si>
    <t xml:space="preserve">U MSFI izvještaju u bilješci troškovi osoblja prikazane su i ostale naknade dane zaposlenicima u iznosu od 1.948 tisuća eura kao i troškovi ukalkuliranih godišnjih odmora u iznosu 180 tisuća eura. Navedeno je u GFI POD obrascu prikazano u stavci ostali troškovi (AOP 018) i druga rezerviranja (AOP 028). </t>
  </si>
  <si>
    <t>Troškovi osoblja (bilješka 7)</t>
  </si>
  <si>
    <t>Vrijednosna usklađenja (AOP 019)</t>
  </si>
  <si>
    <t>U MSFI izvještaju u bilješci su uključena i rashodi od svođenja dionica na fer vrijednosti kao i otpis potraživanja koju su u GFI POD-u prikazani u bilješkama financijskih rashoda (AOP 046) odnosno u ostalim poslovnim rashodima (AOP 029)</t>
  </si>
  <si>
    <t>Umanjenja vrijednosti (bilješka 9)</t>
  </si>
  <si>
    <t>Rezerviranja (AOP 022)</t>
  </si>
  <si>
    <t>U MSFI izvještaju rezerviranja su prikazana na neto principu na poziciji rezerviranja dok u GFI POD imamo bruto princip odnosno prikazan prihod od rezerviranja u ostali poslovni prihodi (AOP 006) a trošak je na poziciji rezerviranja (AOP 022). Dodatno, trošak ukalkuliranih godišnjih odmora je u MSFI izvještaju prikazan u bilješci troškova osoblja dok je u GFI POD-u prikazan u okviru bilješke druga rezerviranja (AOP 028)</t>
  </si>
  <si>
    <t xml:space="preserve">Rezerviranja </t>
  </si>
  <si>
    <t>Ostali troškovi (AOP 018)</t>
  </si>
  <si>
    <t>U MSFI izvještaju u bilješci ostali operativni troškovi ne sadrže ne sadrže nadoknade troškova zaposlenika koji su iskazani u bilješci troškova zaposlenika a u GFI POD-u se nalaze u ostalim troškovima (AOP 018). Dodatno, otpis potraživanja je u GFI POD-u prikazan u bilješci ostali poslovni rashodi (AOP 029) dok je u MSFI izvještaju prikaza u bilješci umanjenja vrijednosti</t>
  </si>
  <si>
    <t>Ostali poslovni rashodi (AOP 029)</t>
  </si>
  <si>
    <t>Ostali operativni troškovi (bilješka 10)</t>
  </si>
  <si>
    <t>Financijski prihodi (AOP 030)</t>
  </si>
  <si>
    <t>U MSFI izvještaju nerealizirani prihodi/troškovi od financijske imovine prikazani su u ostalim poslovnim prihodima odnosno umanjenjima vrijednosti, dok se isti u GFI POD nalaze pod stavkom financijski prihodi (AOP 030) i financijski rashodi (AOP 041).</t>
  </si>
  <si>
    <t>Financijski rashodi (AOP 041)</t>
  </si>
  <si>
    <t>Financijski prihodi (bilješka 11)</t>
  </si>
  <si>
    <t>Financijski troškovi (bilješka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</si>
</sst>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00"/>
    <numFmt numFmtId="166" formatCode="_(* #,##0_);_(* \(#,##0\);_(* &quot;-&quot;_);_(@_)"/>
  </numFmts>
  <fonts count="5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charset val="238"/>
    </font>
    <font>
      <b/>
      <sz val="9.5"/>
      <name val="Verdana"/>
      <family val="2"/>
      <charset val="238"/>
    </font>
    <font>
      <sz val="9.5"/>
      <name val="Verdana"/>
      <family val="2"/>
      <charset val="238"/>
    </font>
    <font>
      <b/>
      <sz val="9.5"/>
      <color rgb="FF0082CA"/>
      <name val="Verdana"/>
      <family val="2"/>
      <charset val="238"/>
    </font>
    <font>
      <sz val="9.5"/>
      <color theme="1"/>
      <name val="Verdana"/>
      <family val="2"/>
      <charset val="238"/>
    </font>
    <font>
      <sz val="9.5"/>
      <color rgb="FF000000"/>
      <name val="Verdana"/>
      <family val="2"/>
      <charset val="238"/>
    </font>
    <font>
      <b/>
      <i/>
      <sz val="9.5"/>
      <color rgb="FF000000"/>
      <name val="Verdana"/>
      <family val="2"/>
      <charset val="238"/>
    </font>
    <font>
      <b/>
      <sz val="9.5"/>
      <color rgb="FF000000"/>
      <name val="Verdana"/>
      <family val="2"/>
      <charset val="238"/>
    </font>
    <font>
      <sz val="10"/>
      <name val="Arial CE"/>
    </font>
    <font>
      <b/>
      <sz val="9.5"/>
      <color theme="1"/>
      <name val="Verdana"/>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medium">
        <color rgb="FF000000"/>
      </bottom>
      <diagonal/>
    </border>
  </borders>
  <cellStyleXfs count="7">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43" fontId="39" fillId="0" borderId="0" applyFont="0" applyFill="0" applyBorder="0" applyAlignment="0" applyProtection="0"/>
    <xf numFmtId="0" fontId="47" fillId="0" borderId="0"/>
    <xf numFmtId="0" fontId="49" fillId="0" borderId="0" applyNumberFormat="0" applyFill="0" applyBorder="0" applyAlignment="0" applyProtection="0"/>
  </cellStyleXfs>
  <cellXfs count="273">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40" fillId="10" borderId="0" xfId="0" applyFont="1" applyFill="1"/>
    <xf numFmtId="0" fontId="41" fillId="10" borderId="0" xfId="0" applyFont="1" applyFill="1" applyAlignment="1">
      <alignment vertical="top"/>
    </xf>
    <xf numFmtId="0" fontId="41" fillId="10" borderId="0" xfId="0" applyFont="1" applyFill="1" applyAlignment="1">
      <alignment vertical="top" wrapText="1"/>
    </xf>
    <xf numFmtId="0" fontId="41" fillId="10" borderId="0" xfId="0" applyFont="1" applyFill="1"/>
    <xf numFmtId="0" fontId="42" fillId="10" borderId="0" xfId="0" applyFont="1" applyFill="1" applyAlignment="1">
      <alignment vertical="center"/>
    </xf>
    <xf numFmtId="0" fontId="43" fillId="10" borderId="0" xfId="0" applyFont="1" applyFill="1" applyAlignment="1">
      <alignment horizontal="center"/>
    </xf>
    <xf numFmtId="0" fontId="43" fillId="10" borderId="0" xfId="0" applyFont="1" applyFill="1" applyAlignment="1">
      <alignment wrapText="1"/>
    </xf>
    <xf numFmtId="0" fontId="44" fillId="10" borderId="0" xfId="0" applyFont="1" applyFill="1" applyAlignment="1">
      <alignment horizontal="justify" vertical="center"/>
    </xf>
    <xf numFmtId="0" fontId="44" fillId="10" borderId="0" xfId="0" applyFont="1" applyFill="1" applyAlignment="1">
      <alignment horizontal="left" vertical="top"/>
    </xf>
    <xf numFmtId="0" fontId="44" fillId="10" borderId="0" xfId="0" applyFont="1" applyFill="1" applyAlignment="1">
      <alignment horizontal="left" vertical="top" wrapText="1"/>
    </xf>
    <xf numFmtId="0" fontId="45" fillId="10" borderId="0" xfId="0" applyFont="1" applyFill="1" applyAlignment="1">
      <alignment vertical="center" wrapText="1"/>
    </xf>
    <xf numFmtId="0" fontId="46" fillId="10" borderId="0" xfId="0" applyFont="1" applyFill="1" applyAlignment="1">
      <alignment horizontal="center"/>
    </xf>
    <xf numFmtId="0" fontId="46" fillId="10" borderId="0" xfId="0" applyFont="1" applyFill="1" applyAlignment="1">
      <alignment horizontal="center" vertical="center" wrapText="1"/>
    </xf>
    <xf numFmtId="0" fontId="44" fillId="10" borderId="0" xfId="0" applyFont="1" applyFill="1" applyAlignment="1">
      <alignment vertical="center" wrapText="1"/>
    </xf>
    <xf numFmtId="0" fontId="44" fillId="10" borderId="0" xfId="0" applyFont="1" applyFill="1" applyAlignment="1">
      <alignment horizontal="center" vertical="center" wrapText="1"/>
    </xf>
    <xf numFmtId="166" fontId="41" fillId="10" borderId="0" xfId="5" applyNumberFormat="1" applyFont="1" applyFill="1" applyAlignment="1" applyProtection="1">
      <alignment horizontal="center" wrapText="1"/>
      <protection locked="0"/>
    </xf>
    <xf numFmtId="166" fontId="43" fillId="10" borderId="0" xfId="0" applyNumberFormat="1" applyFont="1" applyFill="1" applyAlignment="1">
      <alignment horizontal="center"/>
    </xf>
    <xf numFmtId="166" fontId="44" fillId="10" borderId="0" xfId="0" applyNumberFormat="1" applyFont="1" applyFill="1" applyAlignment="1">
      <alignment horizontal="center"/>
    </xf>
    <xf numFmtId="0" fontId="44" fillId="10" borderId="15" xfId="0" applyFont="1" applyFill="1" applyBorder="1" applyAlignment="1">
      <alignment vertical="center" wrapText="1"/>
    </xf>
    <xf numFmtId="166" fontId="46" fillId="10" borderId="16" xfId="0" applyNumberFormat="1" applyFont="1" applyFill="1" applyBorder="1" applyAlignment="1">
      <alignment horizontal="center"/>
    </xf>
    <xf numFmtId="166" fontId="48" fillId="10" borderId="16" xfId="0" applyNumberFormat="1" applyFont="1" applyFill="1" applyBorder="1" applyAlignment="1">
      <alignment horizontal="center"/>
    </xf>
    <xf numFmtId="166" fontId="46" fillId="10" borderId="16" xfId="0" applyNumberFormat="1" applyFont="1" applyFill="1" applyBorder="1" applyAlignment="1">
      <alignment vertical="center"/>
    </xf>
    <xf numFmtId="166" fontId="46" fillId="10" borderId="0" xfId="0" applyNumberFormat="1" applyFont="1" applyFill="1" applyAlignment="1">
      <alignment horizontal="center"/>
    </xf>
    <xf numFmtId="166" fontId="48" fillId="10" borderId="0" xfId="0" applyNumberFormat="1" applyFont="1" applyFill="1" applyAlignment="1">
      <alignment horizontal="center"/>
    </xf>
    <xf numFmtId="166" fontId="46" fillId="10" borderId="0" xfId="0" applyNumberFormat="1" applyFont="1" applyFill="1" applyAlignment="1">
      <alignment vertical="center"/>
    </xf>
    <xf numFmtId="166" fontId="43" fillId="10" borderId="0" xfId="0" applyNumberFormat="1" applyFont="1" applyFill="1" applyAlignment="1">
      <alignment horizontal="center" wrapText="1"/>
    </xf>
    <xf numFmtId="0" fontId="45" fillId="10" borderId="16" xfId="0" applyFont="1" applyFill="1" applyBorder="1" applyAlignment="1">
      <alignment vertical="center" wrapText="1"/>
    </xf>
    <xf numFmtId="0" fontId="44" fillId="10" borderId="16" xfId="0" applyFont="1" applyFill="1" applyBorder="1" applyAlignment="1">
      <alignment horizontal="center" vertical="center" wrapText="1"/>
    </xf>
    <xf numFmtId="166" fontId="44" fillId="10" borderId="15" xfId="4" applyNumberFormat="1" applyFont="1" applyFill="1" applyBorder="1" applyAlignment="1">
      <alignment horizontal="center" vertical="center"/>
    </xf>
    <xf numFmtId="166" fontId="40" fillId="10" borderId="0" xfId="5" applyNumberFormat="1" applyFont="1" applyFill="1" applyAlignment="1" applyProtection="1">
      <alignment horizontal="center" wrapText="1"/>
      <protection locked="0"/>
    </xf>
    <xf numFmtId="166" fontId="44" fillId="10" borderId="15" xfId="0" applyNumberFormat="1" applyFont="1" applyFill="1" applyBorder="1" applyAlignment="1">
      <alignment horizontal="center"/>
    </xf>
    <xf numFmtId="166" fontId="43" fillId="10" borderId="16" xfId="0" applyNumberFormat="1" applyFont="1" applyFill="1" applyBorder="1" applyAlignment="1">
      <alignment horizontal="center"/>
    </xf>
    <xf numFmtId="0" fontId="46" fillId="10" borderId="16" xfId="0" applyFont="1" applyFill="1" applyBorder="1" applyAlignment="1">
      <alignment horizontal="center" vertical="center" wrapText="1"/>
    </xf>
    <xf numFmtId="0" fontId="41" fillId="10" borderId="0" xfId="0" applyFont="1" applyFill="1" applyAlignment="1">
      <alignment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44" fillId="10" borderId="0" xfId="0" applyFont="1" applyFill="1" applyAlignment="1">
      <alignment horizontal="center" vertical="center" wrapText="1"/>
    </xf>
    <xf numFmtId="0" fontId="44" fillId="10" borderId="15" xfId="0" applyFont="1" applyFill="1" applyBorder="1" applyAlignment="1">
      <alignment horizontal="center" vertical="center" wrapText="1"/>
    </xf>
    <xf numFmtId="0" fontId="44" fillId="10" borderId="17" xfId="0" applyFont="1" applyFill="1" applyBorder="1" applyAlignment="1">
      <alignment horizontal="center" vertical="center" wrapText="1"/>
    </xf>
    <xf numFmtId="0" fontId="44" fillId="10" borderId="0" xfId="0" applyFont="1" applyFill="1" applyAlignment="1">
      <alignment horizontal="left" vertical="top"/>
    </xf>
    <xf numFmtId="0" fontId="49" fillId="11" borderId="3" xfId="6" applyFill="1" applyBorder="1" applyProtection="1">
      <protection locked="0"/>
    </xf>
    <xf numFmtId="0" fontId="49" fillId="11" borderId="3" xfId="6" applyFill="1" applyBorder="1" applyAlignment="1" applyProtection="1">
      <alignment vertical="center"/>
      <protection locked="0"/>
    </xf>
  </cellXfs>
  <cellStyles count="7">
    <cellStyle name="Comma" xfId="4" builtinId="3"/>
    <cellStyle name="Hyperlink" xfId="6" builtinId="8"/>
    <cellStyle name="Hyperlink 2" xfId="2" xr:uid="{00000000-0005-0000-0000-000000000000}"/>
    <cellStyle name="Normal" xfId="0" builtinId="0"/>
    <cellStyle name="Normal 2" xfId="3" xr:uid="{00000000-0005-0000-0000-000002000000}"/>
    <cellStyle name="Normal_Bilanca, RDG" xfId="5" xr:uid="{906FDB9C-EE5E-44BD-B5BD-499796B6BD4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3" zoomScaleNormal="100" zoomScaleSheetLayoutView="100" workbookViewId="0">
      <selection activeCell="C57" sqref="C57:J57"/>
    </sheetView>
  </sheetViews>
  <sheetFormatPr defaultRowHeight="12.75"/>
  <cols>
    <col min="9" max="9" width="13.42578125" customWidth="1"/>
  </cols>
  <sheetData>
    <row r="1" spans="1:10" ht="15.75">
      <c r="A1" s="175"/>
      <c r="B1" s="176"/>
      <c r="C1" s="176"/>
      <c r="D1" s="8"/>
      <c r="E1" s="8"/>
      <c r="F1" s="8"/>
      <c r="G1" s="8"/>
      <c r="H1" s="8"/>
      <c r="I1" s="8"/>
      <c r="J1" s="9"/>
    </row>
    <row r="2" spans="1:10" ht="14.45" customHeight="1">
      <c r="A2" s="177" t="s">
        <v>314</v>
      </c>
      <c r="B2" s="178"/>
      <c r="C2" s="178"/>
      <c r="D2" s="178"/>
      <c r="E2" s="178"/>
      <c r="F2" s="178"/>
      <c r="G2" s="178"/>
      <c r="H2" s="178"/>
      <c r="I2" s="178"/>
      <c r="J2" s="179"/>
    </row>
    <row r="3" spans="1:10" ht="15">
      <c r="A3" s="31"/>
      <c r="B3" s="32"/>
      <c r="C3" s="32"/>
      <c r="D3" s="32"/>
      <c r="E3" s="32"/>
      <c r="F3" s="32"/>
      <c r="G3" s="32"/>
      <c r="H3" s="32"/>
      <c r="I3" s="32"/>
      <c r="J3" s="33"/>
    </row>
    <row r="4" spans="1:10" ht="33.6" customHeight="1">
      <c r="A4" s="180" t="s">
        <v>299</v>
      </c>
      <c r="B4" s="181"/>
      <c r="C4" s="181"/>
      <c r="D4" s="181"/>
      <c r="E4" s="182">
        <v>45658</v>
      </c>
      <c r="F4" s="183"/>
      <c r="G4" s="39" t="s">
        <v>0</v>
      </c>
      <c r="H4" s="182">
        <v>46022</v>
      </c>
      <c r="I4" s="183"/>
      <c r="J4" s="10"/>
    </row>
    <row r="5" spans="1:10" s="43" customFormat="1" ht="10.15" customHeight="1">
      <c r="A5" s="184"/>
      <c r="B5" s="185"/>
      <c r="C5" s="185"/>
      <c r="D5" s="185"/>
      <c r="E5" s="185"/>
      <c r="F5" s="185"/>
      <c r="G5" s="185"/>
      <c r="H5" s="185"/>
      <c r="I5" s="185"/>
      <c r="J5" s="186"/>
    </row>
    <row r="6" spans="1:10" ht="20.45" customHeight="1">
      <c r="A6" s="34"/>
      <c r="B6" s="44" t="s">
        <v>319</v>
      </c>
      <c r="C6" s="35"/>
      <c r="D6" s="35"/>
      <c r="E6" s="55">
        <v>2025</v>
      </c>
      <c r="F6" s="45"/>
      <c r="G6" s="39"/>
      <c r="H6" s="45"/>
      <c r="I6" s="45"/>
      <c r="J6" s="18"/>
    </row>
    <row r="7" spans="1:10" s="47" customFormat="1" ht="10.9" customHeight="1">
      <c r="A7" s="34"/>
      <c r="B7" s="35"/>
      <c r="C7" s="35"/>
      <c r="D7" s="35"/>
      <c r="E7" s="46"/>
      <c r="F7" s="46"/>
      <c r="G7" s="39"/>
      <c r="H7" s="46"/>
      <c r="I7" s="46"/>
      <c r="J7" s="18"/>
    </row>
    <row r="8" spans="1:10" ht="37.9" customHeight="1">
      <c r="A8" s="188" t="s">
        <v>320</v>
      </c>
      <c r="B8" s="189"/>
      <c r="C8" s="189"/>
      <c r="D8" s="189"/>
      <c r="E8" s="189"/>
      <c r="F8" s="189"/>
      <c r="G8" s="189"/>
      <c r="H8" s="189"/>
      <c r="I8" s="189"/>
      <c r="J8" s="11"/>
    </row>
    <row r="9" spans="1:10" ht="14.25">
      <c r="A9" s="12"/>
      <c r="B9" s="28"/>
      <c r="C9" s="28"/>
      <c r="D9" s="28"/>
      <c r="E9" s="187"/>
      <c r="F9" s="187"/>
      <c r="G9" s="135"/>
      <c r="H9" s="135"/>
      <c r="I9" s="37"/>
      <c r="J9" s="38"/>
    </row>
    <row r="10" spans="1:10" ht="25.9" customHeight="1">
      <c r="A10" s="154" t="s">
        <v>300</v>
      </c>
      <c r="B10" s="155"/>
      <c r="C10" s="167" t="s">
        <v>445</v>
      </c>
      <c r="D10" s="168"/>
      <c r="E10" s="29"/>
      <c r="F10" s="190" t="s">
        <v>321</v>
      </c>
      <c r="G10" s="191"/>
      <c r="H10" s="149" t="s">
        <v>446</v>
      </c>
      <c r="I10" s="150"/>
      <c r="J10" s="13"/>
    </row>
    <row r="11" spans="1:10" ht="15.6" customHeight="1">
      <c r="A11" s="12"/>
      <c r="B11" s="28"/>
      <c r="C11" s="28"/>
      <c r="D11" s="28"/>
      <c r="E11" s="174"/>
      <c r="F11" s="174"/>
      <c r="G11" s="174"/>
      <c r="H11" s="174"/>
      <c r="I11" s="30"/>
      <c r="J11" s="13"/>
    </row>
    <row r="12" spans="1:10" ht="21" customHeight="1">
      <c r="A12" s="137" t="s">
        <v>315</v>
      </c>
      <c r="B12" s="155"/>
      <c r="C12" s="167" t="s">
        <v>447</v>
      </c>
      <c r="D12" s="168"/>
      <c r="E12" s="173"/>
      <c r="F12" s="174"/>
      <c r="G12" s="174"/>
      <c r="H12" s="174"/>
      <c r="I12" s="30"/>
      <c r="J12" s="13"/>
    </row>
    <row r="13" spans="1:10" ht="10.9" customHeight="1">
      <c r="A13" s="29"/>
      <c r="B13" s="30"/>
      <c r="C13" s="28"/>
      <c r="D13" s="28"/>
      <c r="E13" s="135"/>
      <c r="F13" s="135"/>
      <c r="G13" s="135"/>
      <c r="H13" s="135"/>
      <c r="I13" s="28"/>
      <c r="J13" s="14"/>
    </row>
    <row r="14" spans="1:10" ht="22.9" customHeight="1">
      <c r="A14" s="137" t="s">
        <v>301</v>
      </c>
      <c r="B14" s="166"/>
      <c r="C14" s="167" t="s">
        <v>448</v>
      </c>
      <c r="D14" s="168"/>
      <c r="E14" s="172"/>
      <c r="F14" s="158"/>
      <c r="G14" s="42" t="s">
        <v>322</v>
      </c>
      <c r="H14" s="149" t="s">
        <v>449</v>
      </c>
      <c r="I14" s="150"/>
      <c r="J14" s="40"/>
    </row>
    <row r="15" spans="1:10" ht="14.45" customHeight="1">
      <c r="A15" s="29"/>
      <c r="B15" s="30"/>
      <c r="C15" s="28"/>
      <c r="D15" s="28"/>
      <c r="E15" s="135"/>
      <c r="F15" s="135"/>
      <c r="G15" s="135"/>
      <c r="H15" s="135"/>
      <c r="I15" s="28"/>
      <c r="J15" s="14"/>
    </row>
    <row r="16" spans="1:10" ht="13.15" customHeight="1">
      <c r="A16" s="137" t="s">
        <v>323</v>
      </c>
      <c r="B16" s="166"/>
      <c r="C16" s="167" t="s">
        <v>451</v>
      </c>
      <c r="D16" s="168"/>
      <c r="E16" s="36"/>
      <c r="F16" s="36"/>
      <c r="G16" s="36"/>
      <c r="H16" s="36"/>
      <c r="I16" s="36"/>
      <c r="J16" s="40"/>
    </row>
    <row r="17" spans="1:10" ht="14.45" customHeight="1">
      <c r="A17" s="169"/>
      <c r="B17" s="170"/>
      <c r="C17" s="170"/>
      <c r="D17" s="170"/>
      <c r="E17" s="170"/>
      <c r="F17" s="170"/>
      <c r="G17" s="170"/>
      <c r="H17" s="170"/>
      <c r="I17" s="170"/>
      <c r="J17" s="171"/>
    </row>
    <row r="18" spans="1:10">
      <c r="A18" s="154" t="s">
        <v>302</v>
      </c>
      <c r="B18" s="155"/>
      <c r="C18" s="139" t="s">
        <v>450</v>
      </c>
      <c r="D18" s="140"/>
      <c r="E18" s="140"/>
      <c r="F18" s="140"/>
      <c r="G18" s="140"/>
      <c r="H18" s="140"/>
      <c r="I18" s="140"/>
      <c r="J18" s="141"/>
    </row>
    <row r="19" spans="1:10" ht="14.25">
      <c r="A19" s="12"/>
      <c r="B19" s="28"/>
      <c r="C19" s="41"/>
      <c r="D19" s="28"/>
      <c r="E19" s="135"/>
      <c r="F19" s="135"/>
      <c r="G19" s="135"/>
      <c r="H19" s="135"/>
      <c r="I19" s="28"/>
      <c r="J19" s="14"/>
    </row>
    <row r="20" spans="1:10" ht="14.25">
      <c r="A20" s="154" t="s">
        <v>303</v>
      </c>
      <c r="B20" s="155"/>
      <c r="C20" s="149">
        <v>10000</v>
      </c>
      <c r="D20" s="150"/>
      <c r="E20" s="135"/>
      <c r="F20" s="135"/>
      <c r="G20" s="139" t="s">
        <v>452</v>
      </c>
      <c r="H20" s="140"/>
      <c r="I20" s="140"/>
      <c r="J20" s="141"/>
    </row>
    <row r="21" spans="1:10" ht="14.25">
      <c r="A21" s="12"/>
      <c r="B21" s="28"/>
      <c r="C21" s="28"/>
      <c r="D21" s="28"/>
      <c r="E21" s="135"/>
      <c r="F21" s="135"/>
      <c r="G21" s="135"/>
      <c r="H21" s="135"/>
      <c r="I21" s="28"/>
      <c r="J21" s="14"/>
    </row>
    <row r="22" spans="1:10">
      <c r="A22" s="154" t="s">
        <v>304</v>
      </c>
      <c r="B22" s="155"/>
      <c r="C22" s="139" t="s">
        <v>453</v>
      </c>
      <c r="D22" s="140"/>
      <c r="E22" s="140"/>
      <c r="F22" s="140"/>
      <c r="G22" s="140"/>
      <c r="H22" s="140"/>
      <c r="I22" s="140"/>
      <c r="J22" s="141"/>
    </row>
    <row r="23" spans="1:10" ht="14.25">
      <c r="A23" s="12"/>
      <c r="B23" s="28"/>
      <c r="C23" s="28"/>
      <c r="D23" s="28"/>
      <c r="E23" s="135"/>
      <c r="F23" s="135"/>
      <c r="G23" s="135"/>
      <c r="H23" s="135"/>
      <c r="I23" s="28"/>
      <c r="J23" s="14"/>
    </row>
    <row r="24" spans="1:10" ht="14.25">
      <c r="A24" s="154" t="s">
        <v>305</v>
      </c>
      <c r="B24" s="155"/>
      <c r="C24" s="271" t="s">
        <v>454</v>
      </c>
      <c r="D24" s="162"/>
      <c r="E24" s="162"/>
      <c r="F24" s="162"/>
      <c r="G24" s="162"/>
      <c r="H24" s="162"/>
      <c r="I24" s="162"/>
      <c r="J24" s="163"/>
    </row>
    <row r="25" spans="1:10" ht="14.25">
      <c r="A25" s="12"/>
      <c r="B25" s="28"/>
      <c r="C25" s="41"/>
      <c r="D25" s="28"/>
      <c r="E25" s="135"/>
      <c r="F25" s="135"/>
      <c r="G25" s="135"/>
      <c r="H25" s="135"/>
      <c r="I25" s="28"/>
      <c r="J25" s="14"/>
    </row>
    <row r="26" spans="1:10" ht="14.25">
      <c r="A26" s="154" t="s">
        <v>306</v>
      </c>
      <c r="B26" s="155"/>
      <c r="C26" s="271" t="s">
        <v>455</v>
      </c>
      <c r="D26" s="162"/>
      <c r="E26" s="162"/>
      <c r="F26" s="162"/>
      <c r="G26" s="162"/>
      <c r="H26" s="162"/>
      <c r="I26" s="162"/>
      <c r="J26" s="163"/>
    </row>
    <row r="27" spans="1:10" ht="13.9" customHeight="1">
      <c r="A27" s="12"/>
      <c r="B27" s="28"/>
      <c r="C27" s="41"/>
      <c r="D27" s="28"/>
      <c r="E27" s="135"/>
      <c r="F27" s="135"/>
      <c r="G27" s="135"/>
      <c r="H27" s="135"/>
      <c r="I27" s="28"/>
      <c r="J27" s="14"/>
    </row>
    <row r="28" spans="1:10" ht="22.9" customHeight="1">
      <c r="A28" s="137" t="s">
        <v>316</v>
      </c>
      <c r="B28" s="155"/>
      <c r="C28" s="24">
        <v>609</v>
      </c>
      <c r="D28" s="15"/>
      <c r="E28" s="161"/>
      <c r="F28" s="161"/>
      <c r="G28" s="161"/>
      <c r="H28" s="161"/>
      <c r="I28" s="164"/>
      <c r="J28" s="165"/>
    </row>
    <row r="29" spans="1:10" ht="14.25">
      <c r="A29" s="12"/>
      <c r="B29" s="28"/>
      <c r="C29" s="28"/>
      <c r="D29" s="28"/>
      <c r="E29" s="135"/>
      <c r="F29" s="135"/>
      <c r="G29" s="135"/>
      <c r="H29" s="135"/>
      <c r="I29" s="28"/>
      <c r="J29" s="14"/>
    </row>
    <row r="30" spans="1:10" ht="15">
      <c r="A30" s="154" t="s">
        <v>307</v>
      </c>
      <c r="B30" s="155"/>
      <c r="C30" s="54" t="s">
        <v>325</v>
      </c>
      <c r="D30" s="156" t="s">
        <v>324</v>
      </c>
      <c r="E30" s="157"/>
      <c r="F30" s="157"/>
      <c r="G30" s="157"/>
      <c r="H30" s="48" t="s">
        <v>325</v>
      </c>
      <c r="I30" s="49" t="s">
        <v>326</v>
      </c>
      <c r="J30" s="50"/>
    </row>
    <row r="31" spans="1:10">
      <c r="A31" s="154"/>
      <c r="B31" s="155"/>
      <c r="C31" s="16"/>
      <c r="D31" s="39"/>
      <c r="E31" s="158"/>
      <c r="F31" s="158"/>
      <c r="G31" s="158"/>
      <c r="H31" s="158"/>
      <c r="I31" s="159"/>
      <c r="J31" s="160"/>
    </row>
    <row r="32" spans="1:10">
      <c r="A32" s="154" t="s">
        <v>317</v>
      </c>
      <c r="B32" s="155"/>
      <c r="C32" s="24" t="s">
        <v>329</v>
      </c>
      <c r="D32" s="156" t="s">
        <v>327</v>
      </c>
      <c r="E32" s="157"/>
      <c r="F32" s="157"/>
      <c r="G32" s="157"/>
      <c r="H32" s="51" t="s">
        <v>328</v>
      </c>
      <c r="I32" s="52" t="s">
        <v>329</v>
      </c>
      <c r="J32" s="53"/>
    </row>
    <row r="33" spans="1:10" ht="14.25">
      <c r="A33" s="12"/>
      <c r="B33" s="28"/>
      <c r="C33" s="28"/>
      <c r="D33" s="28"/>
      <c r="E33" s="135"/>
      <c r="F33" s="135"/>
      <c r="G33" s="135"/>
      <c r="H33" s="135"/>
      <c r="I33" s="28"/>
      <c r="J33" s="14"/>
    </row>
    <row r="34" spans="1:10" s="91" customFormat="1">
      <c r="A34" s="151" t="s">
        <v>318</v>
      </c>
      <c r="B34" s="152"/>
      <c r="C34" s="152"/>
      <c r="D34" s="152"/>
      <c r="E34" s="152" t="s">
        <v>308</v>
      </c>
      <c r="F34" s="152"/>
      <c r="G34" s="152"/>
      <c r="H34" s="152"/>
      <c r="I34" s="152"/>
      <c r="J34" s="90" t="s">
        <v>309</v>
      </c>
    </row>
    <row r="35" spans="1:10" s="91" customFormat="1" ht="14.25">
      <c r="A35" s="92"/>
      <c r="B35" s="89"/>
      <c r="C35" s="89"/>
      <c r="D35" s="89"/>
      <c r="E35" s="147"/>
      <c r="F35" s="147"/>
      <c r="G35" s="147"/>
      <c r="H35" s="147"/>
      <c r="I35" s="89"/>
      <c r="J35" s="93"/>
    </row>
    <row r="36" spans="1:10" s="91" customFormat="1">
      <c r="A36" s="142"/>
      <c r="B36" s="143"/>
      <c r="C36" s="143"/>
      <c r="D36" s="143"/>
      <c r="E36" s="142"/>
      <c r="F36" s="143"/>
      <c r="G36" s="143"/>
      <c r="H36" s="143"/>
      <c r="I36" s="144"/>
      <c r="J36" s="88"/>
    </row>
    <row r="37" spans="1:10" s="91" customFormat="1" ht="14.25">
      <c r="A37" s="92"/>
      <c r="B37" s="89"/>
      <c r="C37" s="94"/>
      <c r="D37" s="153"/>
      <c r="E37" s="153"/>
      <c r="F37" s="153"/>
      <c r="G37" s="153"/>
      <c r="H37" s="153"/>
      <c r="I37" s="153"/>
      <c r="J37" s="95"/>
    </row>
    <row r="38" spans="1:10" s="91" customFormat="1">
      <c r="A38" s="142"/>
      <c r="B38" s="143"/>
      <c r="C38" s="143"/>
      <c r="D38" s="144"/>
      <c r="E38" s="142"/>
      <c r="F38" s="143"/>
      <c r="G38" s="143"/>
      <c r="H38" s="143"/>
      <c r="I38" s="144"/>
      <c r="J38" s="24"/>
    </row>
    <row r="39" spans="1:10" s="91" customFormat="1" ht="14.25">
      <c r="A39" s="92"/>
      <c r="B39" s="89"/>
      <c r="C39" s="94"/>
      <c r="D39" s="96"/>
      <c r="E39" s="153"/>
      <c r="F39" s="153"/>
      <c r="G39" s="153"/>
      <c r="H39" s="153"/>
      <c r="I39" s="97"/>
      <c r="J39" s="95"/>
    </row>
    <row r="40" spans="1:10" s="91" customFormat="1">
      <c r="A40" s="142"/>
      <c r="B40" s="143"/>
      <c r="C40" s="143"/>
      <c r="D40" s="144"/>
      <c r="E40" s="142"/>
      <c r="F40" s="143"/>
      <c r="G40" s="143"/>
      <c r="H40" s="143"/>
      <c r="I40" s="144"/>
      <c r="J40" s="24"/>
    </row>
    <row r="41" spans="1:10" s="91" customFormat="1" ht="14.25">
      <c r="A41" s="92"/>
      <c r="B41" s="89"/>
      <c r="C41" s="94"/>
      <c r="D41" s="96"/>
      <c r="E41" s="96"/>
      <c r="F41" s="96"/>
      <c r="G41" s="96"/>
      <c r="H41" s="96"/>
      <c r="I41" s="97"/>
      <c r="J41" s="95"/>
    </row>
    <row r="42" spans="1:10" s="91" customFormat="1">
      <c r="A42" s="142"/>
      <c r="B42" s="143"/>
      <c r="C42" s="143"/>
      <c r="D42" s="144"/>
      <c r="E42" s="142"/>
      <c r="F42" s="143"/>
      <c r="G42" s="143"/>
      <c r="H42" s="143"/>
      <c r="I42" s="144"/>
      <c r="J42" s="24"/>
    </row>
    <row r="43" spans="1:10" s="91" customFormat="1" ht="14.25">
      <c r="A43" s="98"/>
      <c r="B43" s="94"/>
      <c r="C43" s="148"/>
      <c r="D43" s="148"/>
      <c r="E43" s="147"/>
      <c r="F43" s="147"/>
      <c r="G43" s="148"/>
      <c r="H43" s="148"/>
      <c r="I43" s="148"/>
      <c r="J43" s="95"/>
    </row>
    <row r="44" spans="1:10" s="91" customFormat="1">
      <c r="A44" s="142"/>
      <c r="B44" s="143"/>
      <c r="C44" s="143"/>
      <c r="D44" s="144"/>
      <c r="E44" s="142"/>
      <c r="F44" s="143"/>
      <c r="G44" s="143"/>
      <c r="H44" s="143"/>
      <c r="I44" s="144"/>
      <c r="J44" s="24"/>
    </row>
    <row r="45" spans="1:10" s="91" customFormat="1" ht="14.25">
      <c r="A45" s="98"/>
      <c r="B45" s="94"/>
      <c r="C45" s="94"/>
      <c r="D45" s="89"/>
      <c r="E45" s="147"/>
      <c r="F45" s="147"/>
      <c r="G45" s="148"/>
      <c r="H45" s="148"/>
      <c r="I45" s="89"/>
      <c r="J45" s="95"/>
    </row>
    <row r="46" spans="1:10" s="91" customFormat="1">
      <c r="A46" s="142"/>
      <c r="B46" s="143"/>
      <c r="C46" s="143"/>
      <c r="D46" s="144"/>
      <c r="E46" s="142"/>
      <c r="F46" s="143"/>
      <c r="G46" s="143"/>
      <c r="H46" s="143"/>
      <c r="I46" s="144"/>
      <c r="J46" s="24"/>
    </row>
    <row r="47" spans="1:10" s="91" customFormat="1" ht="14.25">
      <c r="A47" s="98"/>
      <c r="B47" s="94"/>
      <c r="C47" s="94"/>
      <c r="D47" s="89"/>
      <c r="E47" s="147"/>
      <c r="F47" s="147"/>
      <c r="G47" s="148"/>
      <c r="H47" s="148"/>
      <c r="I47" s="89"/>
      <c r="J47" s="99" t="s">
        <v>330</v>
      </c>
    </row>
    <row r="48" spans="1:10" s="91" customFormat="1" ht="14.25">
      <c r="A48" s="98"/>
      <c r="B48" s="94"/>
      <c r="C48" s="94"/>
      <c r="D48" s="89"/>
      <c r="E48" s="147"/>
      <c r="F48" s="147"/>
      <c r="G48" s="148"/>
      <c r="H48" s="148"/>
      <c r="I48" s="89"/>
      <c r="J48" s="99" t="s">
        <v>331</v>
      </c>
    </row>
    <row r="49" spans="1:10" ht="27" customHeight="1">
      <c r="A49" s="137" t="s">
        <v>310</v>
      </c>
      <c r="B49" s="138"/>
      <c r="C49" s="149"/>
      <c r="D49" s="150"/>
      <c r="E49" s="145" t="s">
        <v>332</v>
      </c>
      <c r="F49" s="146"/>
      <c r="G49" s="139"/>
      <c r="H49" s="140"/>
      <c r="I49" s="140"/>
      <c r="J49" s="141"/>
    </row>
    <row r="50" spans="1:10" ht="14.25">
      <c r="A50" s="17"/>
      <c r="B50" s="41"/>
      <c r="C50" s="134"/>
      <c r="D50" s="134"/>
      <c r="E50" s="135"/>
      <c r="F50" s="135"/>
      <c r="G50" s="136" t="s">
        <v>333</v>
      </c>
      <c r="H50" s="136"/>
      <c r="I50" s="136"/>
      <c r="J50" s="18"/>
    </row>
    <row r="51" spans="1:10" ht="13.9" customHeight="1">
      <c r="A51" s="137" t="s">
        <v>311</v>
      </c>
      <c r="B51" s="138"/>
      <c r="C51" s="139" t="s">
        <v>456</v>
      </c>
      <c r="D51" s="140"/>
      <c r="E51" s="140"/>
      <c r="F51" s="140"/>
      <c r="G51" s="140"/>
      <c r="H51" s="140"/>
      <c r="I51" s="140"/>
      <c r="J51" s="141"/>
    </row>
    <row r="52" spans="1:10" ht="14.25">
      <c r="A52" s="12"/>
      <c r="B52" s="28"/>
      <c r="C52" s="161" t="s">
        <v>312</v>
      </c>
      <c r="D52" s="161"/>
      <c r="E52" s="161"/>
      <c r="F52" s="161"/>
      <c r="G52" s="161"/>
      <c r="H52" s="161"/>
      <c r="I52" s="161"/>
      <c r="J52" s="14"/>
    </row>
    <row r="53" spans="1:10" ht="14.25">
      <c r="A53" s="137" t="s">
        <v>313</v>
      </c>
      <c r="B53" s="138"/>
      <c r="C53" s="196" t="s">
        <v>457</v>
      </c>
      <c r="D53" s="197"/>
      <c r="E53" s="198"/>
      <c r="F53" s="135"/>
      <c r="G53" s="135"/>
      <c r="H53" s="157"/>
      <c r="I53" s="157"/>
      <c r="J53" s="199"/>
    </row>
    <row r="54" spans="1:10" ht="14.25">
      <c r="A54" s="12"/>
      <c r="B54" s="28"/>
      <c r="C54" s="41"/>
      <c r="D54" s="28"/>
      <c r="E54" s="135"/>
      <c r="F54" s="135"/>
      <c r="G54" s="135"/>
      <c r="H54" s="135"/>
      <c r="I54" s="28"/>
      <c r="J54" s="14"/>
    </row>
    <row r="55" spans="1:10" ht="14.45" customHeight="1">
      <c r="A55" s="137" t="s">
        <v>305</v>
      </c>
      <c r="B55" s="138"/>
      <c r="C55" s="272" t="s">
        <v>458</v>
      </c>
      <c r="D55" s="193"/>
      <c r="E55" s="193"/>
      <c r="F55" s="193"/>
      <c r="G55" s="193"/>
      <c r="H55" s="193"/>
      <c r="I55" s="193"/>
      <c r="J55" s="194"/>
    </row>
    <row r="56" spans="1:10" ht="14.25">
      <c r="A56" s="12"/>
      <c r="B56" s="28"/>
      <c r="C56" s="28"/>
      <c r="D56" s="28"/>
      <c r="E56" s="135"/>
      <c r="F56" s="135"/>
      <c r="G56" s="135"/>
      <c r="H56" s="135"/>
      <c r="I56" s="28"/>
      <c r="J56" s="14"/>
    </row>
    <row r="57" spans="1:10" ht="14.25">
      <c r="A57" s="137" t="s">
        <v>334</v>
      </c>
      <c r="B57" s="138"/>
      <c r="C57" s="192" t="s">
        <v>459</v>
      </c>
      <c r="D57" s="193"/>
      <c r="E57" s="193"/>
      <c r="F57" s="193"/>
      <c r="G57" s="193"/>
      <c r="H57" s="193"/>
      <c r="I57" s="193"/>
      <c r="J57" s="194"/>
    </row>
    <row r="58" spans="1:10" ht="14.45" customHeight="1">
      <c r="A58" s="12"/>
      <c r="B58" s="28"/>
      <c r="C58" s="136" t="s">
        <v>335</v>
      </c>
      <c r="D58" s="136"/>
      <c r="E58" s="136"/>
      <c r="F58" s="136"/>
      <c r="G58" s="28"/>
      <c r="H58" s="28"/>
      <c r="I58" s="28"/>
      <c r="J58" s="14"/>
    </row>
    <row r="59" spans="1:10" ht="14.25">
      <c r="A59" s="137" t="s">
        <v>336</v>
      </c>
      <c r="B59" s="138"/>
      <c r="C59" s="192" t="s">
        <v>460</v>
      </c>
      <c r="D59" s="193"/>
      <c r="E59" s="193"/>
      <c r="F59" s="193"/>
      <c r="G59" s="193"/>
      <c r="H59" s="193"/>
      <c r="I59" s="193"/>
      <c r="J59" s="194"/>
    </row>
    <row r="60" spans="1:10" ht="14.45" customHeight="1">
      <c r="A60" s="19"/>
      <c r="B60" s="20"/>
      <c r="C60" s="195" t="s">
        <v>337</v>
      </c>
      <c r="D60" s="195"/>
      <c r="E60" s="195"/>
      <c r="F60" s="195"/>
      <c r="G60" s="195"/>
      <c r="H60" s="20"/>
      <c r="I60" s="20"/>
      <c r="J60" s="21"/>
    </row>
    <row r="67" ht="27" customHeight="1"/>
    <row r="71" ht="38.450000000000003" customHeight="1"/>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I72" sqref="I72"/>
    </sheetView>
  </sheetViews>
  <sheetFormatPr defaultColWidth="8.85546875" defaultRowHeight="12.75"/>
  <cols>
    <col min="8" max="9" width="15.7109375" style="23" customWidth="1"/>
    <col min="10" max="10" width="10.28515625" bestFit="1" customWidth="1"/>
  </cols>
  <sheetData>
    <row r="1" spans="1:9">
      <c r="A1" s="204" t="s">
        <v>1</v>
      </c>
      <c r="B1" s="205"/>
      <c r="C1" s="205"/>
      <c r="D1" s="205"/>
      <c r="E1" s="205"/>
      <c r="F1" s="205"/>
      <c r="G1" s="205"/>
      <c r="H1" s="205"/>
      <c r="I1" s="205"/>
    </row>
    <row r="2" spans="1:9">
      <c r="A2" s="206" t="s">
        <v>461</v>
      </c>
      <c r="B2" s="207"/>
      <c r="C2" s="207"/>
      <c r="D2" s="207"/>
      <c r="E2" s="207"/>
      <c r="F2" s="207"/>
      <c r="G2" s="207"/>
      <c r="H2" s="207"/>
      <c r="I2" s="207"/>
    </row>
    <row r="3" spans="1:9">
      <c r="A3" s="208" t="s">
        <v>431</v>
      </c>
      <c r="B3" s="208"/>
      <c r="C3" s="208"/>
      <c r="D3" s="208"/>
      <c r="E3" s="208"/>
      <c r="F3" s="208"/>
      <c r="G3" s="208"/>
      <c r="H3" s="208"/>
      <c r="I3" s="208"/>
    </row>
    <row r="4" spans="1:9">
      <c r="A4" s="209" t="s">
        <v>462</v>
      </c>
      <c r="B4" s="210"/>
      <c r="C4" s="210"/>
      <c r="D4" s="210"/>
      <c r="E4" s="210"/>
      <c r="F4" s="210"/>
      <c r="G4" s="210"/>
      <c r="H4" s="210"/>
      <c r="I4" s="211"/>
    </row>
    <row r="5" spans="1:9" ht="33.75">
      <c r="A5" s="214" t="s">
        <v>2</v>
      </c>
      <c r="B5" s="215"/>
      <c r="C5" s="215"/>
      <c r="D5" s="215"/>
      <c r="E5" s="215"/>
      <c r="F5" s="215"/>
      <c r="G5" s="63" t="s">
        <v>104</v>
      </c>
      <c r="H5" s="64" t="s">
        <v>289</v>
      </c>
      <c r="I5" s="64" t="s">
        <v>294</v>
      </c>
    </row>
    <row r="6" spans="1:9">
      <c r="A6" s="212">
        <v>1</v>
      </c>
      <c r="B6" s="213"/>
      <c r="C6" s="213"/>
      <c r="D6" s="213"/>
      <c r="E6" s="213"/>
      <c r="F6" s="213"/>
      <c r="G6" s="65">
        <v>2</v>
      </c>
      <c r="H6" s="64">
        <v>3</v>
      </c>
      <c r="I6" s="64">
        <v>4</v>
      </c>
    </row>
    <row r="7" spans="1:9">
      <c r="A7" s="216"/>
      <c r="B7" s="216"/>
      <c r="C7" s="216"/>
      <c r="D7" s="216"/>
      <c r="E7" s="216"/>
      <c r="F7" s="216"/>
      <c r="G7" s="216"/>
      <c r="H7" s="216"/>
      <c r="I7" s="217"/>
    </row>
    <row r="8" spans="1:9" ht="12.75" customHeight="1">
      <c r="A8" s="218" t="s">
        <v>4</v>
      </c>
      <c r="B8" s="218"/>
      <c r="C8" s="218"/>
      <c r="D8" s="218"/>
      <c r="E8" s="218"/>
      <c r="F8" s="218"/>
      <c r="G8" s="56">
        <v>1</v>
      </c>
      <c r="H8" s="66">
        <v>0</v>
      </c>
      <c r="I8" s="66">
        <v>0</v>
      </c>
    </row>
    <row r="9" spans="1:9" ht="12.75" customHeight="1">
      <c r="A9" s="202" t="s">
        <v>5</v>
      </c>
      <c r="B9" s="202"/>
      <c r="C9" s="202"/>
      <c r="D9" s="202"/>
      <c r="E9" s="202"/>
      <c r="F9" s="202"/>
      <c r="G9" s="57">
        <v>2</v>
      </c>
      <c r="H9" s="67">
        <f>H10+H17+H27+H38+H43</f>
        <v>231562859</v>
      </c>
      <c r="I9" s="67">
        <f>I10+I17+I27+I38+I43</f>
        <v>278097200</v>
      </c>
    </row>
    <row r="10" spans="1:9" ht="12.75" customHeight="1">
      <c r="A10" s="201" t="s">
        <v>6</v>
      </c>
      <c r="B10" s="201"/>
      <c r="C10" s="201"/>
      <c r="D10" s="201"/>
      <c r="E10" s="201"/>
      <c r="F10" s="201"/>
      <c r="G10" s="57">
        <v>3</v>
      </c>
      <c r="H10" s="67">
        <f>H11+H12+H13+H14+H15+H16</f>
        <v>995633</v>
      </c>
      <c r="I10" s="67">
        <f>I11+I12+I13+I14+I15+I16</f>
        <v>1768450</v>
      </c>
    </row>
    <row r="11" spans="1:9" ht="12.75" customHeight="1">
      <c r="A11" s="200" t="s">
        <v>7</v>
      </c>
      <c r="B11" s="200"/>
      <c r="C11" s="200"/>
      <c r="D11" s="200"/>
      <c r="E11" s="200"/>
      <c r="F11" s="200"/>
      <c r="G11" s="56">
        <v>4</v>
      </c>
      <c r="H11" s="66">
        <v>66060</v>
      </c>
      <c r="I11" s="66">
        <v>0</v>
      </c>
    </row>
    <row r="12" spans="1:9" ht="23.45" customHeight="1">
      <c r="A12" s="200" t="s">
        <v>8</v>
      </c>
      <c r="B12" s="200"/>
      <c r="C12" s="200"/>
      <c r="D12" s="200"/>
      <c r="E12" s="200"/>
      <c r="F12" s="200"/>
      <c r="G12" s="56">
        <v>5</v>
      </c>
      <c r="H12" s="66">
        <v>478169</v>
      </c>
      <c r="I12" s="66">
        <v>1073185</v>
      </c>
    </row>
    <row r="13" spans="1:9" ht="12.75" customHeight="1">
      <c r="A13" s="200" t="s">
        <v>9</v>
      </c>
      <c r="B13" s="200"/>
      <c r="C13" s="200"/>
      <c r="D13" s="200"/>
      <c r="E13" s="200"/>
      <c r="F13" s="200"/>
      <c r="G13" s="56">
        <v>6</v>
      </c>
      <c r="H13" s="66">
        <v>0</v>
      </c>
      <c r="I13" s="66">
        <v>0</v>
      </c>
    </row>
    <row r="14" spans="1:9" ht="12.75" customHeight="1">
      <c r="A14" s="200" t="s">
        <v>10</v>
      </c>
      <c r="B14" s="200"/>
      <c r="C14" s="200"/>
      <c r="D14" s="200"/>
      <c r="E14" s="200"/>
      <c r="F14" s="200"/>
      <c r="G14" s="56">
        <v>7</v>
      </c>
      <c r="H14" s="66">
        <v>0</v>
      </c>
      <c r="I14" s="66">
        <v>0</v>
      </c>
    </row>
    <row r="15" spans="1:9" ht="12.75" customHeight="1">
      <c r="A15" s="200" t="s">
        <v>11</v>
      </c>
      <c r="B15" s="200"/>
      <c r="C15" s="200"/>
      <c r="D15" s="200"/>
      <c r="E15" s="200"/>
      <c r="F15" s="200"/>
      <c r="G15" s="56">
        <v>8</v>
      </c>
      <c r="H15" s="66">
        <v>451404</v>
      </c>
      <c r="I15" s="66">
        <v>695265</v>
      </c>
    </row>
    <row r="16" spans="1:9" ht="12.75" customHeight="1">
      <c r="A16" s="200" t="s">
        <v>12</v>
      </c>
      <c r="B16" s="200"/>
      <c r="C16" s="200"/>
      <c r="D16" s="200"/>
      <c r="E16" s="200"/>
      <c r="F16" s="200"/>
      <c r="G16" s="56">
        <v>9</v>
      </c>
      <c r="H16" s="66">
        <v>0</v>
      </c>
      <c r="I16" s="66">
        <v>0</v>
      </c>
    </row>
    <row r="17" spans="1:9" ht="12.75" customHeight="1">
      <c r="A17" s="201" t="s">
        <v>13</v>
      </c>
      <c r="B17" s="201"/>
      <c r="C17" s="201"/>
      <c r="D17" s="201"/>
      <c r="E17" s="201"/>
      <c r="F17" s="201"/>
      <c r="G17" s="57">
        <v>10</v>
      </c>
      <c r="H17" s="67">
        <f>H18+H19+H20+H21+H22+H23+H24+H25+H26</f>
        <v>60122193</v>
      </c>
      <c r="I17" s="67">
        <f>I18+I19+I20+I21+I22+I23+I24+I25+I26</f>
        <v>74500084</v>
      </c>
    </row>
    <row r="18" spans="1:9" ht="12.75" customHeight="1">
      <c r="A18" s="200" t="s">
        <v>14</v>
      </c>
      <c r="B18" s="200"/>
      <c r="C18" s="200"/>
      <c r="D18" s="200"/>
      <c r="E18" s="200"/>
      <c r="F18" s="200"/>
      <c r="G18" s="56">
        <v>11</v>
      </c>
      <c r="H18" s="66">
        <v>1360280</v>
      </c>
      <c r="I18" s="66">
        <v>1166172</v>
      </c>
    </row>
    <row r="19" spans="1:9" ht="12.75" customHeight="1">
      <c r="A19" s="200" t="s">
        <v>15</v>
      </c>
      <c r="B19" s="200"/>
      <c r="C19" s="200"/>
      <c r="D19" s="200"/>
      <c r="E19" s="200"/>
      <c r="F19" s="200"/>
      <c r="G19" s="56">
        <v>12</v>
      </c>
      <c r="H19" s="66">
        <v>5246311</v>
      </c>
      <c r="I19" s="66">
        <v>4704797</v>
      </c>
    </row>
    <row r="20" spans="1:9" ht="12.75" customHeight="1">
      <c r="A20" s="200" t="s">
        <v>16</v>
      </c>
      <c r="B20" s="200"/>
      <c r="C20" s="200"/>
      <c r="D20" s="200"/>
      <c r="E20" s="200"/>
      <c r="F20" s="200"/>
      <c r="G20" s="56">
        <v>13</v>
      </c>
      <c r="H20" s="66">
        <v>5723384</v>
      </c>
      <c r="I20" s="66">
        <v>5488476</v>
      </c>
    </row>
    <row r="21" spans="1:9" ht="12.75" customHeight="1">
      <c r="A21" s="200" t="s">
        <v>17</v>
      </c>
      <c r="B21" s="200"/>
      <c r="C21" s="200"/>
      <c r="D21" s="200"/>
      <c r="E21" s="200"/>
      <c r="F21" s="200"/>
      <c r="G21" s="56">
        <v>14</v>
      </c>
      <c r="H21" s="66">
        <v>1103989</v>
      </c>
      <c r="I21" s="66">
        <v>1005076</v>
      </c>
    </row>
    <row r="22" spans="1:9" ht="12.75" customHeight="1">
      <c r="A22" s="200" t="s">
        <v>18</v>
      </c>
      <c r="B22" s="200"/>
      <c r="C22" s="200"/>
      <c r="D22" s="200"/>
      <c r="E22" s="200"/>
      <c r="F22" s="200"/>
      <c r="G22" s="56">
        <v>15</v>
      </c>
      <c r="H22" s="66">
        <v>0</v>
      </c>
      <c r="I22" s="66">
        <v>0</v>
      </c>
    </row>
    <row r="23" spans="1:9" ht="12.75" customHeight="1">
      <c r="A23" s="200" t="s">
        <v>19</v>
      </c>
      <c r="B23" s="200"/>
      <c r="C23" s="200"/>
      <c r="D23" s="200"/>
      <c r="E23" s="200"/>
      <c r="F23" s="200"/>
      <c r="G23" s="56">
        <v>16</v>
      </c>
      <c r="H23" s="66">
        <v>0</v>
      </c>
      <c r="I23" s="66">
        <v>0</v>
      </c>
    </row>
    <row r="24" spans="1:9" ht="12.75" customHeight="1">
      <c r="A24" s="200" t="s">
        <v>20</v>
      </c>
      <c r="B24" s="200"/>
      <c r="C24" s="200"/>
      <c r="D24" s="200"/>
      <c r="E24" s="200"/>
      <c r="F24" s="200"/>
      <c r="G24" s="56">
        <v>17</v>
      </c>
      <c r="H24" s="66">
        <v>666205</v>
      </c>
      <c r="I24" s="66">
        <v>1220857</v>
      </c>
    </row>
    <row r="25" spans="1:9" ht="12.75" customHeight="1">
      <c r="A25" s="200" t="s">
        <v>21</v>
      </c>
      <c r="B25" s="200"/>
      <c r="C25" s="200"/>
      <c r="D25" s="200"/>
      <c r="E25" s="200"/>
      <c r="F25" s="200"/>
      <c r="G25" s="56">
        <v>18</v>
      </c>
      <c r="H25" s="66">
        <v>665613</v>
      </c>
      <c r="I25" s="66">
        <v>1191850</v>
      </c>
    </row>
    <row r="26" spans="1:9" ht="12.75" customHeight="1">
      <c r="A26" s="200" t="s">
        <v>22</v>
      </c>
      <c r="B26" s="200"/>
      <c r="C26" s="200"/>
      <c r="D26" s="200"/>
      <c r="E26" s="200"/>
      <c r="F26" s="200"/>
      <c r="G26" s="56">
        <v>19</v>
      </c>
      <c r="H26" s="66">
        <v>45356411</v>
      </c>
      <c r="I26" s="66">
        <v>59722856</v>
      </c>
    </row>
    <row r="27" spans="1:9" ht="12.75" customHeight="1">
      <c r="A27" s="201" t="s">
        <v>23</v>
      </c>
      <c r="B27" s="201"/>
      <c r="C27" s="201"/>
      <c r="D27" s="201"/>
      <c r="E27" s="201"/>
      <c r="F27" s="201"/>
      <c r="G27" s="57">
        <v>20</v>
      </c>
      <c r="H27" s="67">
        <f>SUM(H28:H37)</f>
        <v>168359252</v>
      </c>
      <c r="I27" s="67">
        <f>SUM(I28:I37)</f>
        <v>198301418</v>
      </c>
    </row>
    <row r="28" spans="1:9" ht="12.75" customHeight="1">
      <c r="A28" s="200" t="s">
        <v>24</v>
      </c>
      <c r="B28" s="200"/>
      <c r="C28" s="200"/>
      <c r="D28" s="200"/>
      <c r="E28" s="200"/>
      <c r="F28" s="200"/>
      <c r="G28" s="56">
        <v>21</v>
      </c>
      <c r="H28" s="66">
        <v>151270786</v>
      </c>
      <c r="I28" s="66">
        <v>179848577</v>
      </c>
    </row>
    <row r="29" spans="1:9" ht="12.75" customHeight="1">
      <c r="A29" s="200" t="s">
        <v>25</v>
      </c>
      <c r="B29" s="200"/>
      <c r="C29" s="200"/>
      <c r="D29" s="200"/>
      <c r="E29" s="200"/>
      <c r="F29" s="200"/>
      <c r="G29" s="56">
        <v>22</v>
      </c>
      <c r="H29" s="66">
        <v>0</v>
      </c>
      <c r="I29" s="66">
        <v>2243000</v>
      </c>
    </row>
    <row r="30" spans="1:9" ht="12.75" customHeight="1">
      <c r="A30" s="200" t="s">
        <v>26</v>
      </c>
      <c r="B30" s="200"/>
      <c r="C30" s="200"/>
      <c r="D30" s="200"/>
      <c r="E30" s="200"/>
      <c r="F30" s="200"/>
      <c r="G30" s="56">
        <v>23</v>
      </c>
      <c r="H30" s="66">
        <v>7225000</v>
      </c>
      <c r="I30" s="66">
        <v>6420000</v>
      </c>
    </row>
    <row r="31" spans="1:9" ht="24.6" customHeight="1">
      <c r="A31" s="200" t="s">
        <v>27</v>
      </c>
      <c r="B31" s="200"/>
      <c r="C31" s="200"/>
      <c r="D31" s="200"/>
      <c r="E31" s="200"/>
      <c r="F31" s="200"/>
      <c r="G31" s="56">
        <v>24</v>
      </c>
      <c r="H31" s="66">
        <v>8988288</v>
      </c>
      <c r="I31" s="66">
        <v>8988288</v>
      </c>
    </row>
    <row r="32" spans="1:9" ht="24" customHeight="1">
      <c r="A32" s="200" t="s">
        <v>28</v>
      </c>
      <c r="B32" s="200"/>
      <c r="C32" s="200"/>
      <c r="D32" s="200"/>
      <c r="E32" s="200"/>
      <c r="F32" s="200"/>
      <c r="G32" s="56">
        <v>25</v>
      </c>
      <c r="H32" s="66">
        <v>0</v>
      </c>
      <c r="I32" s="66">
        <v>0</v>
      </c>
    </row>
    <row r="33" spans="1:9" ht="26.45" customHeight="1">
      <c r="A33" s="200" t="s">
        <v>29</v>
      </c>
      <c r="B33" s="200"/>
      <c r="C33" s="200"/>
      <c r="D33" s="200"/>
      <c r="E33" s="200"/>
      <c r="F33" s="200"/>
      <c r="G33" s="56">
        <v>26</v>
      </c>
      <c r="H33" s="66">
        <v>0</v>
      </c>
      <c r="I33" s="66">
        <v>0</v>
      </c>
    </row>
    <row r="34" spans="1:9" ht="12.75" customHeight="1">
      <c r="A34" s="200" t="s">
        <v>30</v>
      </c>
      <c r="B34" s="200"/>
      <c r="C34" s="200"/>
      <c r="D34" s="200"/>
      <c r="E34" s="200"/>
      <c r="F34" s="200"/>
      <c r="G34" s="56">
        <v>27</v>
      </c>
      <c r="H34" s="66">
        <v>846778</v>
      </c>
      <c r="I34" s="66">
        <v>771624</v>
      </c>
    </row>
    <row r="35" spans="1:9" ht="12.75" customHeight="1">
      <c r="A35" s="200" t="s">
        <v>31</v>
      </c>
      <c r="B35" s="200"/>
      <c r="C35" s="200"/>
      <c r="D35" s="200"/>
      <c r="E35" s="200"/>
      <c r="F35" s="200"/>
      <c r="G35" s="56">
        <v>28</v>
      </c>
      <c r="H35" s="66">
        <v>28400</v>
      </c>
      <c r="I35" s="66">
        <v>29929</v>
      </c>
    </row>
    <row r="36" spans="1:9" ht="12.75" customHeight="1">
      <c r="A36" s="200" t="s">
        <v>32</v>
      </c>
      <c r="B36" s="200"/>
      <c r="C36" s="200"/>
      <c r="D36" s="200"/>
      <c r="E36" s="200"/>
      <c r="F36" s="200"/>
      <c r="G36" s="56">
        <v>29</v>
      </c>
      <c r="H36" s="66">
        <v>0</v>
      </c>
      <c r="I36" s="66">
        <v>0</v>
      </c>
    </row>
    <row r="37" spans="1:9" ht="12.75" customHeight="1">
      <c r="A37" s="200" t="s">
        <v>33</v>
      </c>
      <c r="B37" s="200"/>
      <c r="C37" s="200"/>
      <c r="D37" s="200"/>
      <c r="E37" s="200"/>
      <c r="F37" s="200"/>
      <c r="G37" s="56">
        <v>30</v>
      </c>
      <c r="H37" s="66">
        <v>0</v>
      </c>
      <c r="I37" s="66">
        <v>0</v>
      </c>
    </row>
    <row r="38" spans="1:9" ht="12.75" customHeight="1">
      <c r="A38" s="201" t="s">
        <v>34</v>
      </c>
      <c r="B38" s="201"/>
      <c r="C38" s="201"/>
      <c r="D38" s="201"/>
      <c r="E38" s="201"/>
      <c r="F38" s="201"/>
      <c r="G38" s="57">
        <v>31</v>
      </c>
      <c r="H38" s="67">
        <f>H39+H40+H41+H42</f>
        <v>924702</v>
      </c>
      <c r="I38" s="67">
        <f>I39+I40+I41+I42</f>
        <v>587711</v>
      </c>
    </row>
    <row r="39" spans="1:9" ht="12.75" customHeight="1">
      <c r="A39" s="200" t="s">
        <v>35</v>
      </c>
      <c r="B39" s="200"/>
      <c r="C39" s="200"/>
      <c r="D39" s="200"/>
      <c r="E39" s="200"/>
      <c r="F39" s="200"/>
      <c r="G39" s="56">
        <v>32</v>
      </c>
      <c r="H39" s="66">
        <v>0</v>
      </c>
      <c r="I39" s="66">
        <v>0</v>
      </c>
    </row>
    <row r="40" spans="1:9" ht="12.75" customHeight="1">
      <c r="A40" s="200" t="s">
        <v>36</v>
      </c>
      <c r="B40" s="200"/>
      <c r="C40" s="200"/>
      <c r="D40" s="200"/>
      <c r="E40" s="200"/>
      <c r="F40" s="200"/>
      <c r="G40" s="56">
        <v>33</v>
      </c>
      <c r="H40" s="66">
        <v>0</v>
      </c>
      <c r="I40" s="66">
        <v>0</v>
      </c>
    </row>
    <row r="41" spans="1:9" ht="12.75" customHeight="1">
      <c r="A41" s="200" t="s">
        <v>37</v>
      </c>
      <c r="B41" s="200"/>
      <c r="C41" s="200"/>
      <c r="D41" s="200"/>
      <c r="E41" s="200"/>
      <c r="F41" s="200"/>
      <c r="G41" s="56">
        <v>34</v>
      </c>
      <c r="H41" s="66">
        <v>924702</v>
      </c>
      <c r="I41" s="66">
        <v>587711</v>
      </c>
    </row>
    <row r="42" spans="1:9" ht="12.75" customHeight="1">
      <c r="A42" s="200" t="s">
        <v>38</v>
      </c>
      <c r="B42" s="200"/>
      <c r="C42" s="200"/>
      <c r="D42" s="200"/>
      <c r="E42" s="200"/>
      <c r="F42" s="200"/>
      <c r="G42" s="56">
        <v>35</v>
      </c>
      <c r="H42" s="66">
        <v>0</v>
      </c>
      <c r="I42" s="66">
        <v>0</v>
      </c>
    </row>
    <row r="43" spans="1:9" ht="12.75" customHeight="1">
      <c r="A43" s="203" t="s">
        <v>39</v>
      </c>
      <c r="B43" s="203"/>
      <c r="C43" s="203"/>
      <c r="D43" s="203"/>
      <c r="E43" s="203"/>
      <c r="F43" s="203"/>
      <c r="G43" s="56">
        <v>36</v>
      </c>
      <c r="H43" s="66">
        <v>1161079</v>
      </c>
      <c r="I43" s="66">
        <v>2939537</v>
      </c>
    </row>
    <row r="44" spans="1:9" ht="12.75" customHeight="1">
      <c r="A44" s="202" t="s">
        <v>40</v>
      </c>
      <c r="B44" s="202"/>
      <c r="C44" s="202"/>
      <c r="D44" s="202"/>
      <c r="E44" s="202"/>
      <c r="F44" s="202"/>
      <c r="G44" s="57">
        <v>37</v>
      </c>
      <c r="H44" s="67">
        <f>H45+H53+H60+H70</f>
        <v>126459476</v>
      </c>
      <c r="I44" s="67">
        <f>I45+I53+I60+I70</f>
        <v>207291124</v>
      </c>
    </row>
    <row r="45" spans="1:9" ht="12.75" customHeight="1">
      <c r="A45" s="201" t="s">
        <v>41</v>
      </c>
      <c r="B45" s="201"/>
      <c r="C45" s="201"/>
      <c r="D45" s="201"/>
      <c r="E45" s="201"/>
      <c r="F45" s="201"/>
      <c r="G45" s="57">
        <v>38</v>
      </c>
      <c r="H45" s="67">
        <f>SUM(H46:H52)</f>
        <v>2438619</v>
      </c>
      <c r="I45" s="67">
        <f>SUM(I46:I52)</f>
        <v>4023304</v>
      </c>
    </row>
    <row r="46" spans="1:9" ht="12.75" customHeight="1">
      <c r="A46" s="200" t="s">
        <v>42</v>
      </c>
      <c r="B46" s="200"/>
      <c r="C46" s="200"/>
      <c r="D46" s="200"/>
      <c r="E46" s="200"/>
      <c r="F46" s="200"/>
      <c r="G46" s="56">
        <v>39</v>
      </c>
      <c r="H46" s="66">
        <v>366108</v>
      </c>
      <c r="I46" s="66">
        <v>371214</v>
      </c>
    </row>
    <row r="47" spans="1:9" ht="12.75" customHeight="1">
      <c r="A47" s="200" t="s">
        <v>43</v>
      </c>
      <c r="B47" s="200"/>
      <c r="C47" s="200"/>
      <c r="D47" s="200"/>
      <c r="E47" s="200"/>
      <c r="F47" s="200"/>
      <c r="G47" s="56">
        <v>40</v>
      </c>
      <c r="H47" s="66">
        <v>0</v>
      </c>
      <c r="I47" s="66">
        <v>0</v>
      </c>
    </row>
    <row r="48" spans="1:9" ht="12.75" customHeight="1">
      <c r="A48" s="200" t="s">
        <v>44</v>
      </c>
      <c r="B48" s="200"/>
      <c r="C48" s="200"/>
      <c r="D48" s="200"/>
      <c r="E48" s="200"/>
      <c r="F48" s="200"/>
      <c r="G48" s="56">
        <v>41</v>
      </c>
      <c r="H48" s="66">
        <v>0</v>
      </c>
      <c r="I48" s="66">
        <v>0</v>
      </c>
    </row>
    <row r="49" spans="1:9" ht="12.75" customHeight="1">
      <c r="A49" s="200" t="s">
        <v>45</v>
      </c>
      <c r="B49" s="200"/>
      <c r="C49" s="200"/>
      <c r="D49" s="200"/>
      <c r="E49" s="200"/>
      <c r="F49" s="200"/>
      <c r="G49" s="56">
        <v>42</v>
      </c>
      <c r="H49" s="66">
        <v>1315255</v>
      </c>
      <c r="I49" s="66">
        <v>3089821</v>
      </c>
    </row>
    <row r="50" spans="1:9" ht="12.75" customHeight="1">
      <c r="A50" s="200" t="s">
        <v>46</v>
      </c>
      <c r="B50" s="200"/>
      <c r="C50" s="200"/>
      <c r="D50" s="200"/>
      <c r="E50" s="200"/>
      <c r="F50" s="200"/>
      <c r="G50" s="56">
        <v>43</v>
      </c>
      <c r="H50" s="66">
        <v>0</v>
      </c>
      <c r="I50" s="66">
        <v>0</v>
      </c>
    </row>
    <row r="51" spans="1:9" ht="12.75" customHeight="1">
      <c r="A51" s="200" t="s">
        <v>47</v>
      </c>
      <c r="B51" s="200"/>
      <c r="C51" s="200"/>
      <c r="D51" s="200"/>
      <c r="E51" s="200"/>
      <c r="F51" s="200"/>
      <c r="G51" s="56">
        <v>44</v>
      </c>
      <c r="H51" s="66">
        <v>757256</v>
      </c>
      <c r="I51" s="66">
        <v>562269</v>
      </c>
    </row>
    <row r="52" spans="1:9" ht="12.75" customHeight="1">
      <c r="A52" s="200" t="s">
        <v>48</v>
      </c>
      <c r="B52" s="200"/>
      <c r="C52" s="200"/>
      <c r="D52" s="200"/>
      <c r="E52" s="200"/>
      <c r="F52" s="200"/>
      <c r="G52" s="56">
        <v>45</v>
      </c>
      <c r="H52" s="66">
        <v>0</v>
      </c>
      <c r="I52" s="66">
        <v>0</v>
      </c>
    </row>
    <row r="53" spans="1:9" ht="12.75" customHeight="1">
      <c r="A53" s="201" t="s">
        <v>49</v>
      </c>
      <c r="B53" s="201"/>
      <c r="C53" s="201"/>
      <c r="D53" s="201"/>
      <c r="E53" s="201"/>
      <c r="F53" s="201"/>
      <c r="G53" s="57">
        <v>46</v>
      </c>
      <c r="H53" s="67">
        <f>SUM(H54:H59)</f>
        <v>116727244</v>
      </c>
      <c r="I53" s="67">
        <f>SUM(I54:I59)</f>
        <v>162592123</v>
      </c>
    </row>
    <row r="54" spans="1:9" ht="12.75" customHeight="1">
      <c r="A54" s="200" t="s">
        <v>50</v>
      </c>
      <c r="B54" s="200"/>
      <c r="C54" s="200"/>
      <c r="D54" s="200"/>
      <c r="E54" s="200"/>
      <c r="F54" s="200"/>
      <c r="G54" s="56">
        <v>47</v>
      </c>
      <c r="H54" s="66">
        <v>18343638</v>
      </c>
      <c r="I54" s="66">
        <v>17865381</v>
      </c>
    </row>
    <row r="55" spans="1:9" ht="12.75" customHeight="1">
      <c r="A55" s="200" t="s">
        <v>51</v>
      </c>
      <c r="B55" s="200"/>
      <c r="C55" s="200"/>
      <c r="D55" s="200"/>
      <c r="E55" s="200"/>
      <c r="F55" s="200"/>
      <c r="G55" s="56">
        <v>48</v>
      </c>
      <c r="H55" s="66">
        <v>23175270</v>
      </c>
      <c r="I55" s="66">
        <v>44745870</v>
      </c>
    </row>
    <row r="56" spans="1:9" ht="12.75" customHeight="1">
      <c r="A56" s="200" t="s">
        <v>52</v>
      </c>
      <c r="B56" s="200"/>
      <c r="C56" s="200"/>
      <c r="D56" s="200"/>
      <c r="E56" s="200"/>
      <c r="F56" s="200"/>
      <c r="G56" s="56">
        <v>49</v>
      </c>
      <c r="H56" s="66">
        <v>61504160</v>
      </c>
      <c r="I56" s="66">
        <v>79022714</v>
      </c>
    </row>
    <row r="57" spans="1:9" ht="12.75" customHeight="1">
      <c r="A57" s="200" t="s">
        <v>53</v>
      </c>
      <c r="B57" s="200"/>
      <c r="C57" s="200"/>
      <c r="D57" s="200"/>
      <c r="E57" s="200"/>
      <c r="F57" s="200"/>
      <c r="G57" s="56">
        <v>50</v>
      </c>
      <c r="H57" s="66">
        <v>4214</v>
      </c>
      <c r="I57" s="66">
        <v>3818</v>
      </c>
    </row>
    <row r="58" spans="1:9" ht="12.75" customHeight="1">
      <c r="A58" s="200" t="s">
        <v>54</v>
      </c>
      <c r="B58" s="200"/>
      <c r="C58" s="200"/>
      <c r="D58" s="200"/>
      <c r="E58" s="200"/>
      <c r="F58" s="200"/>
      <c r="G58" s="56">
        <v>51</v>
      </c>
      <c r="H58" s="66">
        <v>3056233</v>
      </c>
      <c r="I58" s="66">
        <v>7230386</v>
      </c>
    </row>
    <row r="59" spans="1:9" ht="12.75" customHeight="1">
      <c r="A59" s="200" t="s">
        <v>55</v>
      </c>
      <c r="B59" s="200"/>
      <c r="C59" s="200"/>
      <c r="D59" s="200"/>
      <c r="E59" s="200"/>
      <c r="F59" s="200"/>
      <c r="G59" s="56">
        <v>52</v>
      </c>
      <c r="H59" s="66">
        <v>10643729</v>
      </c>
      <c r="I59" s="66">
        <v>13723954</v>
      </c>
    </row>
    <row r="60" spans="1:9" ht="12.75" customHeight="1">
      <c r="A60" s="201" t="s">
        <v>56</v>
      </c>
      <c r="B60" s="201"/>
      <c r="C60" s="201"/>
      <c r="D60" s="201"/>
      <c r="E60" s="201"/>
      <c r="F60" s="201"/>
      <c r="G60" s="57">
        <v>53</v>
      </c>
      <c r="H60" s="67">
        <f>SUM(H61:H69)</f>
        <v>0</v>
      </c>
      <c r="I60" s="67">
        <f>SUM(I61:I69)</f>
        <v>19767701</v>
      </c>
    </row>
    <row r="61" spans="1:9" ht="12.75" customHeight="1">
      <c r="A61" s="200" t="s">
        <v>24</v>
      </c>
      <c r="B61" s="200"/>
      <c r="C61" s="200"/>
      <c r="D61" s="200"/>
      <c r="E61" s="200"/>
      <c r="F61" s="200"/>
      <c r="G61" s="56">
        <v>54</v>
      </c>
      <c r="H61" s="66">
        <v>0</v>
      </c>
      <c r="I61" s="66">
        <v>0</v>
      </c>
    </row>
    <row r="62" spans="1:9" ht="12.75" customHeight="1">
      <c r="A62" s="200" t="s">
        <v>25</v>
      </c>
      <c r="B62" s="200"/>
      <c r="C62" s="200"/>
      <c r="D62" s="200"/>
      <c r="E62" s="200"/>
      <c r="F62" s="200"/>
      <c r="G62" s="56">
        <v>55</v>
      </c>
      <c r="H62" s="66">
        <v>0</v>
      </c>
      <c r="I62" s="66">
        <v>0</v>
      </c>
    </row>
    <row r="63" spans="1:9" ht="12.75" customHeight="1">
      <c r="A63" s="200" t="s">
        <v>26</v>
      </c>
      <c r="B63" s="200"/>
      <c r="C63" s="200"/>
      <c r="D63" s="200"/>
      <c r="E63" s="200"/>
      <c r="F63" s="200"/>
      <c r="G63" s="56">
        <v>56</v>
      </c>
      <c r="H63" s="66">
        <v>0</v>
      </c>
      <c r="I63" s="66">
        <v>17755000</v>
      </c>
    </row>
    <row r="64" spans="1:9" ht="23.45" customHeight="1">
      <c r="A64" s="200" t="s">
        <v>57</v>
      </c>
      <c r="B64" s="200"/>
      <c r="C64" s="200"/>
      <c r="D64" s="200"/>
      <c r="E64" s="200"/>
      <c r="F64" s="200"/>
      <c r="G64" s="56">
        <v>57</v>
      </c>
      <c r="H64" s="66">
        <v>0</v>
      </c>
      <c r="I64" s="66">
        <v>0</v>
      </c>
    </row>
    <row r="65" spans="1:9" ht="21" customHeight="1">
      <c r="A65" s="200" t="s">
        <v>28</v>
      </c>
      <c r="B65" s="200"/>
      <c r="C65" s="200"/>
      <c r="D65" s="200"/>
      <c r="E65" s="200"/>
      <c r="F65" s="200"/>
      <c r="G65" s="56">
        <v>58</v>
      </c>
      <c r="H65" s="66">
        <v>0</v>
      </c>
      <c r="I65" s="66">
        <v>0</v>
      </c>
    </row>
    <row r="66" spans="1:9" ht="22.9" customHeight="1">
      <c r="A66" s="200" t="s">
        <v>29</v>
      </c>
      <c r="B66" s="200"/>
      <c r="C66" s="200"/>
      <c r="D66" s="200"/>
      <c r="E66" s="200"/>
      <c r="F66" s="200"/>
      <c r="G66" s="56">
        <v>59</v>
      </c>
      <c r="H66" s="66">
        <v>0</v>
      </c>
      <c r="I66" s="66">
        <v>0</v>
      </c>
    </row>
    <row r="67" spans="1:9" ht="12.75" customHeight="1">
      <c r="A67" s="200" t="s">
        <v>30</v>
      </c>
      <c r="B67" s="200"/>
      <c r="C67" s="200"/>
      <c r="D67" s="200"/>
      <c r="E67" s="200"/>
      <c r="F67" s="200"/>
      <c r="G67" s="56">
        <v>60</v>
      </c>
      <c r="H67" s="66">
        <v>0</v>
      </c>
      <c r="I67" s="66">
        <v>0</v>
      </c>
    </row>
    <row r="68" spans="1:9" ht="12.75" customHeight="1">
      <c r="A68" s="200" t="s">
        <v>31</v>
      </c>
      <c r="B68" s="200"/>
      <c r="C68" s="200"/>
      <c r="D68" s="200"/>
      <c r="E68" s="200"/>
      <c r="F68" s="200"/>
      <c r="G68" s="56">
        <v>61</v>
      </c>
      <c r="H68" s="66">
        <v>0</v>
      </c>
      <c r="I68" s="66">
        <v>2012701</v>
      </c>
    </row>
    <row r="69" spans="1:9" ht="12.75" customHeight="1">
      <c r="A69" s="200" t="s">
        <v>58</v>
      </c>
      <c r="B69" s="200"/>
      <c r="C69" s="200"/>
      <c r="D69" s="200"/>
      <c r="E69" s="200"/>
      <c r="F69" s="200"/>
      <c r="G69" s="56">
        <v>62</v>
      </c>
      <c r="H69" s="66">
        <v>0</v>
      </c>
      <c r="I69" s="66">
        <v>0</v>
      </c>
    </row>
    <row r="70" spans="1:9" ht="12.75" customHeight="1">
      <c r="A70" s="203" t="s">
        <v>59</v>
      </c>
      <c r="B70" s="203"/>
      <c r="C70" s="203"/>
      <c r="D70" s="203"/>
      <c r="E70" s="203"/>
      <c r="F70" s="203"/>
      <c r="G70" s="56">
        <v>63</v>
      </c>
      <c r="H70" s="66">
        <v>7293613</v>
      </c>
      <c r="I70" s="66">
        <v>20907996</v>
      </c>
    </row>
    <row r="71" spans="1:9" ht="12.75" customHeight="1">
      <c r="A71" s="218" t="s">
        <v>60</v>
      </c>
      <c r="B71" s="218"/>
      <c r="C71" s="218"/>
      <c r="D71" s="218"/>
      <c r="E71" s="218"/>
      <c r="F71" s="218"/>
      <c r="G71" s="56">
        <v>64</v>
      </c>
      <c r="H71" s="66">
        <v>1753931</v>
      </c>
      <c r="I71" s="66">
        <v>1847251</v>
      </c>
    </row>
    <row r="72" spans="1:9" ht="12.75" customHeight="1">
      <c r="A72" s="202" t="s">
        <v>61</v>
      </c>
      <c r="B72" s="202"/>
      <c r="C72" s="202"/>
      <c r="D72" s="202"/>
      <c r="E72" s="202"/>
      <c r="F72" s="202"/>
      <c r="G72" s="57">
        <v>65</v>
      </c>
      <c r="H72" s="67">
        <f>H8+H9+H44+H71</f>
        <v>359776266</v>
      </c>
      <c r="I72" s="67">
        <f>I8+I9+I44+I71</f>
        <v>487235575</v>
      </c>
    </row>
    <row r="73" spans="1:9" ht="12.75" customHeight="1">
      <c r="A73" s="218" t="s">
        <v>62</v>
      </c>
      <c r="B73" s="218"/>
      <c r="C73" s="218"/>
      <c r="D73" s="218"/>
      <c r="E73" s="218"/>
      <c r="F73" s="218"/>
      <c r="G73" s="56">
        <v>66</v>
      </c>
      <c r="H73" s="66">
        <v>384096854</v>
      </c>
      <c r="I73" s="66">
        <v>648721537</v>
      </c>
    </row>
    <row r="74" spans="1:9">
      <c r="A74" s="220" t="s">
        <v>63</v>
      </c>
      <c r="B74" s="221"/>
      <c r="C74" s="221"/>
      <c r="D74" s="221"/>
      <c r="E74" s="221"/>
      <c r="F74" s="221"/>
      <c r="G74" s="221"/>
      <c r="H74" s="221"/>
      <c r="I74" s="221"/>
    </row>
    <row r="75" spans="1:9" ht="12.75" customHeight="1">
      <c r="A75" s="202" t="s">
        <v>432</v>
      </c>
      <c r="B75" s="202"/>
      <c r="C75" s="202"/>
      <c r="D75" s="202"/>
      <c r="E75" s="202"/>
      <c r="F75" s="202"/>
      <c r="G75" s="57">
        <v>67</v>
      </c>
      <c r="H75" s="67">
        <f>H76+H77+H78+H84+H85+H92+H95+H98</f>
        <v>267113548</v>
      </c>
      <c r="I75" s="67">
        <f>I76+I77+I78+I84+I85+I92+I95+I98</f>
        <v>341573480</v>
      </c>
    </row>
    <row r="76" spans="1:9" ht="12.75" customHeight="1">
      <c r="A76" s="203" t="s">
        <v>64</v>
      </c>
      <c r="B76" s="203"/>
      <c r="C76" s="203"/>
      <c r="D76" s="203"/>
      <c r="E76" s="203"/>
      <c r="F76" s="203"/>
      <c r="G76" s="56">
        <v>68</v>
      </c>
      <c r="H76" s="68">
        <v>159471378</v>
      </c>
      <c r="I76" s="68">
        <v>159471378</v>
      </c>
    </row>
    <row r="77" spans="1:9" ht="12.75" customHeight="1">
      <c r="A77" s="203" t="s">
        <v>65</v>
      </c>
      <c r="B77" s="203"/>
      <c r="C77" s="203"/>
      <c r="D77" s="203"/>
      <c r="E77" s="203"/>
      <c r="F77" s="203"/>
      <c r="G77" s="56">
        <v>69</v>
      </c>
      <c r="H77" s="68">
        <v>1073176</v>
      </c>
      <c r="I77" s="68">
        <v>2174785</v>
      </c>
    </row>
    <row r="78" spans="1:9" ht="12.75" customHeight="1">
      <c r="A78" s="201" t="s">
        <v>66</v>
      </c>
      <c r="B78" s="201"/>
      <c r="C78" s="201"/>
      <c r="D78" s="201"/>
      <c r="E78" s="201"/>
      <c r="F78" s="201"/>
      <c r="G78" s="57">
        <v>70</v>
      </c>
      <c r="H78" s="67">
        <f>SUM(H79:H83)</f>
        <v>68674033</v>
      </c>
      <c r="I78" s="67">
        <f>SUM(I79:I83)</f>
        <v>70246730</v>
      </c>
    </row>
    <row r="79" spans="1:9" ht="12.75" customHeight="1">
      <c r="A79" s="200" t="s">
        <v>67</v>
      </c>
      <c r="B79" s="200"/>
      <c r="C79" s="200"/>
      <c r="D79" s="200"/>
      <c r="E79" s="200"/>
      <c r="F79" s="200"/>
      <c r="G79" s="56">
        <v>71</v>
      </c>
      <c r="H79" s="68">
        <v>9325953</v>
      </c>
      <c r="I79" s="68">
        <v>9325953</v>
      </c>
    </row>
    <row r="80" spans="1:9" ht="12.75" customHeight="1">
      <c r="A80" s="200" t="s">
        <v>68</v>
      </c>
      <c r="B80" s="200"/>
      <c r="C80" s="200"/>
      <c r="D80" s="200"/>
      <c r="E80" s="200"/>
      <c r="F80" s="200"/>
      <c r="G80" s="56">
        <v>72</v>
      </c>
      <c r="H80" s="68">
        <v>5998550</v>
      </c>
      <c r="I80" s="68">
        <v>5871715</v>
      </c>
    </row>
    <row r="81" spans="1:9" ht="12.75" customHeight="1">
      <c r="A81" s="200" t="s">
        <v>69</v>
      </c>
      <c r="B81" s="200"/>
      <c r="C81" s="200"/>
      <c r="D81" s="200"/>
      <c r="E81" s="200"/>
      <c r="F81" s="200"/>
      <c r="G81" s="56">
        <v>73</v>
      </c>
      <c r="H81" s="68">
        <v>-1998550</v>
      </c>
      <c r="I81" s="68">
        <v>-1871715</v>
      </c>
    </row>
    <row r="82" spans="1:9" ht="12.75" customHeight="1">
      <c r="A82" s="200" t="s">
        <v>70</v>
      </c>
      <c r="B82" s="200"/>
      <c r="C82" s="200"/>
      <c r="D82" s="200"/>
      <c r="E82" s="200"/>
      <c r="F82" s="200"/>
      <c r="G82" s="56">
        <v>74</v>
      </c>
      <c r="H82" s="68">
        <v>34899714</v>
      </c>
      <c r="I82" s="68">
        <v>34899714</v>
      </c>
    </row>
    <row r="83" spans="1:9" ht="12.75" customHeight="1">
      <c r="A83" s="200" t="s">
        <v>71</v>
      </c>
      <c r="B83" s="200"/>
      <c r="C83" s="200"/>
      <c r="D83" s="200"/>
      <c r="E83" s="200"/>
      <c r="F83" s="200"/>
      <c r="G83" s="56">
        <v>75</v>
      </c>
      <c r="H83" s="68">
        <v>20448366</v>
      </c>
      <c r="I83" s="68">
        <v>22021063</v>
      </c>
    </row>
    <row r="84" spans="1:9" ht="12.75" customHeight="1">
      <c r="A84" s="203" t="s">
        <v>72</v>
      </c>
      <c r="B84" s="203"/>
      <c r="C84" s="203"/>
      <c r="D84" s="203"/>
      <c r="E84" s="203"/>
      <c r="F84" s="203"/>
      <c r="G84" s="56">
        <v>76</v>
      </c>
      <c r="H84" s="68">
        <v>0</v>
      </c>
      <c r="I84" s="68">
        <v>0</v>
      </c>
    </row>
    <row r="85" spans="1:9" ht="12.75" customHeight="1">
      <c r="A85" s="219" t="s">
        <v>423</v>
      </c>
      <c r="B85" s="219"/>
      <c r="C85" s="219"/>
      <c r="D85" s="219"/>
      <c r="E85" s="219"/>
      <c r="F85" s="219"/>
      <c r="G85" s="57">
        <v>77</v>
      </c>
      <c r="H85" s="67">
        <f>H86+H87+H88+H89+H90+H91</f>
        <v>0</v>
      </c>
      <c r="I85" s="67">
        <f>I86+I87+I88+I89+I90+I91</f>
        <v>0</v>
      </c>
    </row>
    <row r="86" spans="1:9" ht="25.5" customHeight="1">
      <c r="A86" s="200" t="s">
        <v>418</v>
      </c>
      <c r="B86" s="200"/>
      <c r="C86" s="200"/>
      <c r="D86" s="200"/>
      <c r="E86" s="200"/>
      <c r="F86" s="200"/>
      <c r="G86" s="56">
        <v>78</v>
      </c>
      <c r="H86" s="66">
        <v>0</v>
      </c>
      <c r="I86" s="66">
        <v>0</v>
      </c>
    </row>
    <row r="87" spans="1:9" ht="12.75" customHeight="1">
      <c r="A87" s="200" t="s">
        <v>73</v>
      </c>
      <c r="B87" s="200"/>
      <c r="C87" s="200"/>
      <c r="D87" s="200"/>
      <c r="E87" s="200"/>
      <c r="F87" s="200"/>
      <c r="G87" s="56">
        <v>79</v>
      </c>
      <c r="H87" s="66">
        <v>0</v>
      </c>
      <c r="I87" s="66">
        <v>0</v>
      </c>
    </row>
    <row r="88" spans="1:9" ht="12.75" customHeight="1">
      <c r="A88" s="200" t="s">
        <v>74</v>
      </c>
      <c r="B88" s="200"/>
      <c r="C88" s="200"/>
      <c r="D88" s="200"/>
      <c r="E88" s="200"/>
      <c r="F88" s="200"/>
      <c r="G88" s="56">
        <v>80</v>
      </c>
      <c r="H88" s="66">
        <v>0</v>
      </c>
      <c r="I88" s="66">
        <v>0</v>
      </c>
    </row>
    <row r="89" spans="1:9" ht="12.75" customHeight="1">
      <c r="A89" s="200" t="s">
        <v>338</v>
      </c>
      <c r="B89" s="200"/>
      <c r="C89" s="200"/>
      <c r="D89" s="200"/>
      <c r="E89" s="200"/>
      <c r="F89" s="200"/>
      <c r="G89" s="56">
        <v>81</v>
      </c>
      <c r="H89" s="66">
        <v>0</v>
      </c>
      <c r="I89" s="66">
        <v>0</v>
      </c>
    </row>
    <row r="90" spans="1:9" ht="24" customHeight="1">
      <c r="A90" s="200" t="s">
        <v>339</v>
      </c>
      <c r="B90" s="200"/>
      <c r="C90" s="200"/>
      <c r="D90" s="200"/>
      <c r="E90" s="200"/>
      <c r="F90" s="200"/>
      <c r="G90" s="56">
        <v>82</v>
      </c>
      <c r="H90" s="66">
        <v>0</v>
      </c>
      <c r="I90" s="66">
        <v>0</v>
      </c>
    </row>
    <row r="91" spans="1:9">
      <c r="A91" s="200" t="s">
        <v>419</v>
      </c>
      <c r="B91" s="200"/>
      <c r="C91" s="200"/>
      <c r="D91" s="200"/>
      <c r="E91" s="200"/>
      <c r="F91" s="200"/>
      <c r="G91" s="56">
        <v>83</v>
      </c>
      <c r="H91" s="66">
        <v>0</v>
      </c>
      <c r="I91" s="66">
        <v>0</v>
      </c>
    </row>
    <row r="92" spans="1:9" ht="12.75" customHeight="1">
      <c r="A92" s="201" t="s">
        <v>424</v>
      </c>
      <c r="B92" s="201"/>
      <c r="C92" s="201"/>
      <c r="D92" s="201"/>
      <c r="E92" s="201"/>
      <c r="F92" s="201"/>
      <c r="G92" s="57">
        <v>84</v>
      </c>
      <c r="H92" s="67">
        <f>H93-H94</f>
        <v>6441028</v>
      </c>
      <c r="I92" s="67">
        <f>I93-I94</f>
        <v>29538507</v>
      </c>
    </row>
    <row r="93" spans="1:9" ht="12.75" customHeight="1">
      <c r="A93" s="200" t="s">
        <v>75</v>
      </c>
      <c r="B93" s="200"/>
      <c r="C93" s="200"/>
      <c r="D93" s="200"/>
      <c r="E93" s="200"/>
      <c r="F93" s="200"/>
      <c r="G93" s="56">
        <v>85</v>
      </c>
      <c r="H93" s="68">
        <v>6441028</v>
      </c>
      <c r="I93" s="68">
        <v>29538507</v>
      </c>
    </row>
    <row r="94" spans="1:9" ht="12.75" customHeight="1">
      <c r="A94" s="200" t="s">
        <v>76</v>
      </c>
      <c r="B94" s="200"/>
      <c r="C94" s="200"/>
      <c r="D94" s="200"/>
      <c r="E94" s="200"/>
      <c r="F94" s="200"/>
      <c r="G94" s="56">
        <v>86</v>
      </c>
      <c r="H94" s="68">
        <v>0</v>
      </c>
      <c r="I94" s="68">
        <v>0</v>
      </c>
    </row>
    <row r="95" spans="1:9" ht="12.75" customHeight="1">
      <c r="A95" s="201" t="s">
        <v>425</v>
      </c>
      <c r="B95" s="201"/>
      <c r="C95" s="201"/>
      <c r="D95" s="201"/>
      <c r="E95" s="201"/>
      <c r="F95" s="201"/>
      <c r="G95" s="57">
        <v>87</v>
      </c>
      <c r="H95" s="67">
        <f>H96-H97</f>
        <v>31453933</v>
      </c>
      <c r="I95" s="67">
        <f>I96-I97</f>
        <v>80142080</v>
      </c>
    </row>
    <row r="96" spans="1:9" ht="12.75" customHeight="1">
      <c r="A96" s="200" t="s">
        <v>77</v>
      </c>
      <c r="B96" s="200"/>
      <c r="C96" s="200"/>
      <c r="D96" s="200"/>
      <c r="E96" s="200"/>
      <c r="F96" s="200"/>
      <c r="G96" s="56">
        <v>88</v>
      </c>
      <c r="H96" s="68">
        <v>31453933</v>
      </c>
      <c r="I96" s="68">
        <v>80142080</v>
      </c>
    </row>
    <row r="97" spans="1:9" ht="12.75" customHeight="1">
      <c r="A97" s="200" t="s">
        <v>78</v>
      </c>
      <c r="B97" s="200"/>
      <c r="C97" s="200"/>
      <c r="D97" s="200"/>
      <c r="E97" s="200"/>
      <c r="F97" s="200"/>
      <c r="G97" s="56">
        <v>89</v>
      </c>
      <c r="H97" s="68">
        <v>0</v>
      </c>
      <c r="I97" s="68">
        <v>0</v>
      </c>
    </row>
    <row r="98" spans="1:9" ht="12.75" customHeight="1">
      <c r="A98" s="203" t="s">
        <v>79</v>
      </c>
      <c r="B98" s="203"/>
      <c r="C98" s="203"/>
      <c r="D98" s="203"/>
      <c r="E98" s="203"/>
      <c r="F98" s="203"/>
      <c r="G98" s="56">
        <v>90</v>
      </c>
      <c r="H98" s="68">
        <v>0</v>
      </c>
      <c r="I98" s="68">
        <v>0</v>
      </c>
    </row>
    <row r="99" spans="1:9" ht="12.75" customHeight="1">
      <c r="A99" s="202" t="s">
        <v>426</v>
      </c>
      <c r="B99" s="202"/>
      <c r="C99" s="202"/>
      <c r="D99" s="202"/>
      <c r="E99" s="202"/>
      <c r="F99" s="202"/>
      <c r="G99" s="57">
        <v>91</v>
      </c>
      <c r="H99" s="67">
        <f>SUM(H100:H105)</f>
        <v>3369345</v>
      </c>
      <c r="I99" s="67">
        <f>SUM(I100:I105)</f>
        <v>2572114</v>
      </c>
    </row>
    <row r="100" spans="1:9" ht="12.75" customHeight="1">
      <c r="A100" s="200" t="s">
        <v>80</v>
      </c>
      <c r="B100" s="200"/>
      <c r="C100" s="200"/>
      <c r="D100" s="200"/>
      <c r="E100" s="200"/>
      <c r="F100" s="200"/>
      <c r="G100" s="56">
        <v>92</v>
      </c>
      <c r="H100" s="68">
        <v>1550347</v>
      </c>
      <c r="I100" s="68">
        <v>1355604</v>
      </c>
    </row>
    <row r="101" spans="1:9" ht="12.75" customHeight="1">
      <c r="A101" s="200" t="s">
        <v>81</v>
      </c>
      <c r="B101" s="200"/>
      <c r="C101" s="200"/>
      <c r="D101" s="200"/>
      <c r="E101" s="200"/>
      <c r="F101" s="200"/>
      <c r="G101" s="56">
        <v>93</v>
      </c>
      <c r="H101" s="68">
        <v>0</v>
      </c>
      <c r="I101" s="68">
        <v>0</v>
      </c>
    </row>
    <row r="102" spans="1:9" ht="12.75" customHeight="1">
      <c r="A102" s="200" t="s">
        <v>82</v>
      </c>
      <c r="B102" s="200"/>
      <c r="C102" s="200"/>
      <c r="D102" s="200"/>
      <c r="E102" s="200"/>
      <c r="F102" s="200"/>
      <c r="G102" s="56">
        <v>94</v>
      </c>
      <c r="H102" s="68">
        <v>0</v>
      </c>
      <c r="I102" s="68">
        <v>0</v>
      </c>
    </row>
    <row r="103" spans="1:9" ht="12.75" customHeight="1">
      <c r="A103" s="200" t="s">
        <v>83</v>
      </c>
      <c r="B103" s="200"/>
      <c r="C103" s="200"/>
      <c r="D103" s="200"/>
      <c r="E103" s="200"/>
      <c r="F103" s="200"/>
      <c r="G103" s="56">
        <v>95</v>
      </c>
      <c r="H103" s="66">
        <v>0</v>
      </c>
      <c r="I103" s="66">
        <v>0</v>
      </c>
    </row>
    <row r="104" spans="1:9" ht="12.75" customHeight="1">
      <c r="A104" s="200" t="s">
        <v>84</v>
      </c>
      <c r="B104" s="200"/>
      <c r="C104" s="200"/>
      <c r="D104" s="200"/>
      <c r="E104" s="200"/>
      <c r="F104" s="200"/>
      <c r="G104" s="56">
        <v>96</v>
      </c>
      <c r="H104" s="66">
        <v>1818998</v>
      </c>
      <c r="I104" s="66">
        <v>1216510</v>
      </c>
    </row>
    <row r="105" spans="1:9" ht="12.75" customHeight="1">
      <c r="A105" s="200" t="s">
        <v>85</v>
      </c>
      <c r="B105" s="200"/>
      <c r="C105" s="200"/>
      <c r="D105" s="200"/>
      <c r="E105" s="200"/>
      <c r="F105" s="200"/>
      <c r="G105" s="56">
        <v>97</v>
      </c>
      <c r="H105" s="66">
        <v>0</v>
      </c>
      <c r="I105" s="66">
        <v>0</v>
      </c>
    </row>
    <row r="106" spans="1:9" ht="12.75" customHeight="1">
      <c r="A106" s="202" t="s">
        <v>427</v>
      </c>
      <c r="B106" s="202"/>
      <c r="C106" s="202"/>
      <c r="D106" s="202"/>
      <c r="E106" s="202"/>
      <c r="F106" s="202"/>
      <c r="G106" s="57">
        <v>98</v>
      </c>
      <c r="H106" s="67">
        <f>SUM(H107:H117)</f>
        <v>249972</v>
      </c>
      <c r="I106" s="67">
        <f>SUM(I107:I117)</f>
        <v>4027558</v>
      </c>
    </row>
    <row r="107" spans="1:9" ht="12.75" customHeight="1">
      <c r="A107" s="200" t="s">
        <v>86</v>
      </c>
      <c r="B107" s="200"/>
      <c r="C107" s="200"/>
      <c r="D107" s="200"/>
      <c r="E107" s="200"/>
      <c r="F107" s="200"/>
      <c r="G107" s="56">
        <v>99</v>
      </c>
      <c r="H107" s="69">
        <v>0</v>
      </c>
      <c r="I107" s="69">
        <v>0</v>
      </c>
    </row>
    <row r="108" spans="1:9" ht="12.75" customHeight="1">
      <c r="A108" s="200" t="s">
        <v>87</v>
      </c>
      <c r="B108" s="200"/>
      <c r="C108" s="200"/>
      <c r="D108" s="200"/>
      <c r="E108" s="200"/>
      <c r="F108" s="200"/>
      <c r="G108" s="56">
        <v>100</v>
      </c>
      <c r="H108" s="68">
        <v>0</v>
      </c>
      <c r="I108" s="68">
        <v>0</v>
      </c>
    </row>
    <row r="109" spans="1:9" ht="12.75" customHeight="1">
      <c r="A109" s="200" t="s">
        <v>88</v>
      </c>
      <c r="B109" s="200"/>
      <c r="C109" s="200"/>
      <c r="D109" s="200"/>
      <c r="E109" s="200"/>
      <c r="F109" s="200"/>
      <c r="G109" s="56">
        <v>101</v>
      </c>
      <c r="H109" s="68">
        <v>0</v>
      </c>
      <c r="I109" s="68">
        <v>0</v>
      </c>
    </row>
    <row r="110" spans="1:9" ht="22.15" customHeight="1">
      <c r="A110" s="200" t="s">
        <v>89</v>
      </c>
      <c r="B110" s="200"/>
      <c r="C110" s="200"/>
      <c r="D110" s="200"/>
      <c r="E110" s="200"/>
      <c r="F110" s="200"/>
      <c r="G110" s="56">
        <v>102</v>
      </c>
      <c r="H110" s="68">
        <v>0</v>
      </c>
      <c r="I110" s="68">
        <v>0</v>
      </c>
    </row>
    <row r="111" spans="1:9" ht="12.75" customHeight="1">
      <c r="A111" s="200" t="s">
        <v>90</v>
      </c>
      <c r="B111" s="200"/>
      <c r="C111" s="200"/>
      <c r="D111" s="200"/>
      <c r="E111" s="200"/>
      <c r="F111" s="200"/>
      <c r="G111" s="56">
        <v>103</v>
      </c>
      <c r="H111" s="68">
        <v>0</v>
      </c>
      <c r="I111" s="68">
        <v>0</v>
      </c>
    </row>
    <row r="112" spans="1:9" ht="12.75" customHeight="1">
      <c r="A112" s="200" t="s">
        <v>91</v>
      </c>
      <c r="B112" s="200"/>
      <c r="C112" s="200"/>
      <c r="D112" s="200"/>
      <c r="E112" s="200"/>
      <c r="F112" s="200"/>
      <c r="G112" s="56">
        <v>104</v>
      </c>
      <c r="H112" s="68">
        <v>160145</v>
      </c>
      <c r="I112" s="68">
        <v>303427</v>
      </c>
    </row>
    <row r="113" spans="1:9" ht="12.75" customHeight="1">
      <c r="A113" s="200" t="s">
        <v>92</v>
      </c>
      <c r="B113" s="200"/>
      <c r="C113" s="200"/>
      <c r="D113" s="200"/>
      <c r="E113" s="200"/>
      <c r="F113" s="200"/>
      <c r="G113" s="56">
        <v>105</v>
      </c>
      <c r="H113" s="68">
        <v>0</v>
      </c>
      <c r="I113" s="68">
        <v>0</v>
      </c>
    </row>
    <row r="114" spans="1:9" ht="12.75" customHeight="1">
      <c r="A114" s="200" t="s">
        <v>93</v>
      </c>
      <c r="B114" s="200"/>
      <c r="C114" s="200"/>
      <c r="D114" s="200"/>
      <c r="E114" s="200"/>
      <c r="F114" s="200"/>
      <c r="G114" s="56">
        <v>106</v>
      </c>
      <c r="H114" s="69">
        <v>0</v>
      </c>
      <c r="I114" s="69">
        <v>0</v>
      </c>
    </row>
    <row r="115" spans="1:9" ht="12.75" customHeight="1">
      <c r="A115" s="200" t="s">
        <v>94</v>
      </c>
      <c r="B115" s="200"/>
      <c r="C115" s="200"/>
      <c r="D115" s="200"/>
      <c r="E115" s="200"/>
      <c r="F115" s="200"/>
      <c r="G115" s="56">
        <v>107</v>
      </c>
      <c r="H115" s="68">
        <v>0</v>
      </c>
      <c r="I115" s="68">
        <v>0</v>
      </c>
    </row>
    <row r="116" spans="1:9" ht="12.75" customHeight="1">
      <c r="A116" s="200" t="s">
        <v>95</v>
      </c>
      <c r="B116" s="200"/>
      <c r="C116" s="200"/>
      <c r="D116" s="200"/>
      <c r="E116" s="200"/>
      <c r="F116" s="200"/>
      <c r="G116" s="56">
        <v>108</v>
      </c>
      <c r="H116" s="66">
        <v>89827</v>
      </c>
      <c r="I116" s="66">
        <v>3724131</v>
      </c>
    </row>
    <row r="117" spans="1:9" ht="12.75" customHeight="1">
      <c r="A117" s="200" t="s">
        <v>96</v>
      </c>
      <c r="B117" s="200"/>
      <c r="C117" s="200"/>
      <c r="D117" s="200"/>
      <c r="E117" s="200"/>
      <c r="F117" s="200"/>
      <c r="G117" s="56">
        <v>109</v>
      </c>
      <c r="H117" s="66">
        <v>0</v>
      </c>
      <c r="I117" s="66">
        <v>0</v>
      </c>
    </row>
    <row r="118" spans="1:9" ht="12.75" customHeight="1">
      <c r="A118" s="202" t="s">
        <v>428</v>
      </c>
      <c r="B118" s="202"/>
      <c r="C118" s="202"/>
      <c r="D118" s="202"/>
      <c r="E118" s="202"/>
      <c r="F118" s="202"/>
      <c r="G118" s="57">
        <v>110</v>
      </c>
      <c r="H118" s="67">
        <f>SUM(H119:H132)</f>
        <v>83684370</v>
      </c>
      <c r="I118" s="67">
        <f>SUM(I119:I132)</f>
        <v>124102523</v>
      </c>
    </row>
    <row r="119" spans="1:9" ht="12.75" customHeight="1">
      <c r="A119" s="200" t="s">
        <v>86</v>
      </c>
      <c r="B119" s="200"/>
      <c r="C119" s="200"/>
      <c r="D119" s="200"/>
      <c r="E119" s="200"/>
      <c r="F119" s="200"/>
      <c r="G119" s="56">
        <v>111</v>
      </c>
      <c r="H119" s="68">
        <v>10427638</v>
      </c>
      <c r="I119" s="68">
        <v>20053294</v>
      </c>
    </row>
    <row r="120" spans="1:9" ht="12.75" customHeight="1">
      <c r="A120" s="200" t="s">
        <v>87</v>
      </c>
      <c r="B120" s="200"/>
      <c r="C120" s="200"/>
      <c r="D120" s="200"/>
      <c r="E120" s="200"/>
      <c r="F120" s="200"/>
      <c r="G120" s="56">
        <v>112</v>
      </c>
      <c r="H120" s="68">
        <v>5012440</v>
      </c>
      <c r="I120" s="68">
        <v>23013787</v>
      </c>
    </row>
    <row r="121" spans="1:9" ht="12.75" customHeight="1">
      <c r="A121" s="200" t="s">
        <v>88</v>
      </c>
      <c r="B121" s="200"/>
      <c r="C121" s="200"/>
      <c r="D121" s="200"/>
      <c r="E121" s="200"/>
      <c r="F121" s="200"/>
      <c r="G121" s="56">
        <v>113</v>
      </c>
      <c r="H121" s="68">
        <v>5184256</v>
      </c>
      <c r="I121" s="68">
        <v>4605606</v>
      </c>
    </row>
    <row r="122" spans="1:9" ht="25.9" customHeight="1">
      <c r="A122" s="200" t="s">
        <v>89</v>
      </c>
      <c r="B122" s="200"/>
      <c r="C122" s="200"/>
      <c r="D122" s="200"/>
      <c r="E122" s="200"/>
      <c r="F122" s="200"/>
      <c r="G122" s="56">
        <v>114</v>
      </c>
      <c r="H122" s="68">
        <v>0</v>
      </c>
      <c r="I122" s="68">
        <v>0</v>
      </c>
    </row>
    <row r="123" spans="1:9" ht="12.75" customHeight="1">
      <c r="A123" s="200" t="s">
        <v>90</v>
      </c>
      <c r="B123" s="200"/>
      <c r="C123" s="200"/>
      <c r="D123" s="200"/>
      <c r="E123" s="200"/>
      <c r="F123" s="200"/>
      <c r="G123" s="56">
        <v>115</v>
      </c>
      <c r="H123" s="68">
        <v>0</v>
      </c>
      <c r="I123" s="68">
        <v>0</v>
      </c>
    </row>
    <row r="124" spans="1:9" ht="12.75" customHeight="1">
      <c r="A124" s="200" t="s">
        <v>91</v>
      </c>
      <c r="B124" s="200"/>
      <c r="C124" s="200"/>
      <c r="D124" s="200"/>
      <c r="E124" s="200"/>
      <c r="F124" s="200"/>
      <c r="G124" s="56">
        <v>116</v>
      </c>
      <c r="H124" s="68">
        <v>10484082</v>
      </c>
      <c r="I124" s="68">
        <v>14231290</v>
      </c>
    </row>
    <row r="125" spans="1:9" ht="12.75" customHeight="1">
      <c r="A125" s="200" t="s">
        <v>92</v>
      </c>
      <c r="B125" s="200"/>
      <c r="C125" s="200"/>
      <c r="D125" s="200"/>
      <c r="E125" s="200"/>
      <c r="F125" s="200"/>
      <c r="G125" s="56">
        <v>117</v>
      </c>
      <c r="H125" s="68">
        <v>23664763</v>
      </c>
      <c r="I125" s="68">
        <v>25114701</v>
      </c>
    </row>
    <row r="126" spans="1:9" ht="12.75" customHeight="1">
      <c r="A126" s="200" t="s">
        <v>93</v>
      </c>
      <c r="B126" s="200"/>
      <c r="C126" s="200"/>
      <c r="D126" s="200"/>
      <c r="E126" s="200"/>
      <c r="F126" s="200"/>
      <c r="G126" s="56">
        <v>118</v>
      </c>
      <c r="H126" s="68">
        <v>23461730</v>
      </c>
      <c r="I126" s="68">
        <v>29280286</v>
      </c>
    </row>
    <row r="127" spans="1:9">
      <c r="A127" s="200" t="s">
        <v>94</v>
      </c>
      <c r="B127" s="200"/>
      <c r="C127" s="200"/>
      <c r="D127" s="200"/>
      <c r="E127" s="200"/>
      <c r="F127" s="200"/>
      <c r="G127" s="56">
        <v>119</v>
      </c>
      <c r="H127" s="68">
        <v>0</v>
      </c>
      <c r="I127" s="68">
        <v>0</v>
      </c>
    </row>
    <row r="128" spans="1:9">
      <c r="A128" s="200" t="s">
        <v>97</v>
      </c>
      <c r="B128" s="200"/>
      <c r="C128" s="200"/>
      <c r="D128" s="200"/>
      <c r="E128" s="200"/>
      <c r="F128" s="200"/>
      <c r="G128" s="56">
        <v>120</v>
      </c>
      <c r="H128" s="68">
        <v>3295520</v>
      </c>
      <c r="I128" s="68">
        <v>3424113</v>
      </c>
    </row>
    <row r="129" spans="1:9">
      <c r="A129" s="200" t="s">
        <v>98</v>
      </c>
      <c r="B129" s="200"/>
      <c r="C129" s="200"/>
      <c r="D129" s="200"/>
      <c r="E129" s="200"/>
      <c r="F129" s="200"/>
      <c r="G129" s="56">
        <v>121</v>
      </c>
      <c r="H129" s="68">
        <v>1937210</v>
      </c>
      <c r="I129" s="68">
        <v>2976273</v>
      </c>
    </row>
    <row r="130" spans="1:9">
      <c r="A130" s="200" t="s">
        <v>99</v>
      </c>
      <c r="B130" s="200"/>
      <c r="C130" s="200"/>
      <c r="D130" s="200"/>
      <c r="E130" s="200"/>
      <c r="F130" s="200"/>
      <c r="G130" s="56">
        <v>122</v>
      </c>
      <c r="H130" s="68">
        <v>28581</v>
      </c>
      <c r="I130" s="68">
        <v>25178</v>
      </c>
    </row>
    <row r="131" spans="1:9">
      <c r="A131" s="200" t="s">
        <v>100</v>
      </c>
      <c r="B131" s="200"/>
      <c r="C131" s="200"/>
      <c r="D131" s="200"/>
      <c r="E131" s="200"/>
      <c r="F131" s="200"/>
      <c r="G131" s="56">
        <v>123</v>
      </c>
      <c r="H131" s="66">
        <v>0</v>
      </c>
      <c r="I131" s="66">
        <v>0</v>
      </c>
    </row>
    <row r="132" spans="1:9">
      <c r="A132" s="200" t="s">
        <v>101</v>
      </c>
      <c r="B132" s="200"/>
      <c r="C132" s="200"/>
      <c r="D132" s="200"/>
      <c r="E132" s="200"/>
      <c r="F132" s="200"/>
      <c r="G132" s="56">
        <v>124</v>
      </c>
      <c r="H132" s="66">
        <v>188150</v>
      </c>
      <c r="I132" s="66">
        <v>1377995</v>
      </c>
    </row>
    <row r="133" spans="1:9" ht="22.15" customHeight="1">
      <c r="A133" s="218" t="s">
        <v>102</v>
      </c>
      <c r="B133" s="218"/>
      <c r="C133" s="218"/>
      <c r="D133" s="218"/>
      <c r="E133" s="218"/>
      <c r="F133" s="218"/>
      <c r="G133" s="56">
        <v>125</v>
      </c>
      <c r="H133" s="66">
        <v>5359031</v>
      </c>
      <c r="I133" s="66">
        <v>14959900</v>
      </c>
    </row>
    <row r="134" spans="1:9">
      <c r="A134" s="202" t="s">
        <v>429</v>
      </c>
      <c r="B134" s="202"/>
      <c r="C134" s="202"/>
      <c r="D134" s="202"/>
      <c r="E134" s="202"/>
      <c r="F134" s="202"/>
      <c r="G134" s="57">
        <v>126</v>
      </c>
      <c r="H134" s="67">
        <f>H75+H99+H106+H118+H133</f>
        <v>359776266</v>
      </c>
      <c r="I134" s="67">
        <f>I75+I99+I106+I118+I133</f>
        <v>487235575</v>
      </c>
    </row>
    <row r="135" spans="1:9">
      <c r="A135" s="218" t="s">
        <v>103</v>
      </c>
      <c r="B135" s="218"/>
      <c r="C135" s="218"/>
      <c r="D135" s="218"/>
      <c r="E135" s="218"/>
      <c r="F135" s="218"/>
      <c r="G135" s="56">
        <v>127</v>
      </c>
      <c r="H135" s="66">
        <v>384096854</v>
      </c>
      <c r="I135" s="66">
        <v>648721537</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Normal="100" zoomScaleSheetLayoutView="100" workbookViewId="0">
      <selection activeCell="N107" sqref="N107"/>
    </sheetView>
  </sheetViews>
  <sheetFormatPr defaultRowHeight="12.75"/>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227" t="s">
        <v>105</v>
      </c>
      <c r="B1" s="205"/>
      <c r="C1" s="205"/>
      <c r="D1" s="205"/>
      <c r="E1" s="205"/>
      <c r="F1" s="205"/>
      <c r="G1" s="205"/>
      <c r="H1" s="205"/>
      <c r="I1" s="205"/>
    </row>
    <row r="2" spans="1:9">
      <c r="A2" s="226" t="s">
        <v>463</v>
      </c>
      <c r="B2" s="207"/>
      <c r="C2" s="207"/>
      <c r="D2" s="207"/>
      <c r="E2" s="207"/>
      <c r="F2" s="207"/>
      <c r="G2" s="207"/>
      <c r="H2" s="207"/>
      <c r="I2" s="207"/>
    </row>
    <row r="3" spans="1:9">
      <c r="A3" s="235" t="s">
        <v>431</v>
      </c>
      <c r="B3" s="236"/>
      <c r="C3" s="236"/>
      <c r="D3" s="236"/>
      <c r="E3" s="236"/>
      <c r="F3" s="236"/>
      <c r="G3" s="236"/>
      <c r="H3" s="236"/>
      <c r="I3" s="236"/>
    </row>
    <row r="4" spans="1:9">
      <c r="A4" s="225" t="s">
        <v>464</v>
      </c>
      <c r="B4" s="210"/>
      <c r="C4" s="210"/>
      <c r="D4" s="210"/>
      <c r="E4" s="210"/>
      <c r="F4" s="210"/>
      <c r="G4" s="210"/>
      <c r="H4" s="210"/>
      <c r="I4" s="211"/>
    </row>
    <row r="5" spans="1:9" ht="23.25">
      <c r="A5" s="223" t="s">
        <v>2</v>
      </c>
      <c r="B5" s="215"/>
      <c r="C5" s="215"/>
      <c r="D5" s="215"/>
      <c r="E5" s="215"/>
      <c r="F5" s="215"/>
      <c r="G5" s="58" t="s">
        <v>106</v>
      </c>
      <c r="H5" s="59" t="s">
        <v>290</v>
      </c>
      <c r="I5" s="59" t="s">
        <v>275</v>
      </c>
    </row>
    <row r="6" spans="1:9">
      <c r="A6" s="224">
        <v>1</v>
      </c>
      <c r="B6" s="213"/>
      <c r="C6" s="213"/>
      <c r="D6" s="213"/>
      <c r="E6" s="213"/>
      <c r="F6" s="213"/>
      <c r="G6" s="60">
        <v>2</v>
      </c>
      <c r="H6" s="59">
        <v>3</v>
      </c>
      <c r="I6" s="59">
        <v>4</v>
      </c>
    </row>
    <row r="7" spans="1:9">
      <c r="A7" s="202" t="s">
        <v>346</v>
      </c>
      <c r="B7" s="202"/>
      <c r="C7" s="202"/>
      <c r="D7" s="202"/>
      <c r="E7" s="202"/>
      <c r="F7" s="202"/>
      <c r="G7" s="57">
        <v>1</v>
      </c>
      <c r="H7" s="67">
        <f>SUM(H8:H12)</f>
        <v>134586103</v>
      </c>
      <c r="I7" s="67">
        <f>SUM(I8:I12)</f>
        <v>292332407</v>
      </c>
    </row>
    <row r="8" spans="1:9">
      <c r="A8" s="200" t="s">
        <v>118</v>
      </c>
      <c r="B8" s="200"/>
      <c r="C8" s="200"/>
      <c r="D8" s="200"/>
      <c r="E8" s="200"/>
      <c r="F8" s="200"/>
      <c r="G8" s="56">
        <v>2</v>
      </c>
      <c r="H8" s="66">
        <v>52425548</v>
      </c>
      <c r="I8" s="66">
        <v>114740912</v>
      </c>
    </row>
    <row r="9" spans="1:9">
      <c r="A9" s="200" t="s">
        <v>430</v>
      </c>
      <c r="B9" s="200"/>
      <c r="C9" s="200"/>
      <c r="D9" s="200"/>
      <c r="E9" s="200"/>
      <c r="F9" s="200"/>
      <c r="G9" s="56">
        <v>3</v>
      </c>
      <c r="H9" s="66">
        <v>80348463</v>
      </c>
      <c r="I9" s="66">
        <v>171411882</v>
      </c>
    </row>
    <row r="10" spans="1:9">
      <c r="A10" s="200" t="s">
        <v>119</v>
      </c>
      <c r="B10" s="200"/>
      <c r="C10" s="200"/>
      <c r="D10" s="200"/>
      <c r="E10" s="200"/>
      <c r="F10" s="200"/>
      <c r="G10" s="56">
        <v>4</v>
      </c>
      <c r="H10" s="66">
        <v>0</v>
      </c>
      <c r="I10" s="66">
        <v>0</v>
      </c>
    </row>
    <row r="11" spans="1:9">
      <c r="A11" s="200" t="s">
        <v>120</v>
      </c>
      <c r="B11" s="200"/>
      <c r="C11" s="200"/>
      <c r="D11" s="200"/>
      <c r="E11" s="200"/>
      <c r="F11" s="200"/>
      <c r="G11" s="56">
        <v>5</v>
      </c>
      <c r="H11" s="66">
        <v>23407</v>
      </c>
      <c r="I11" s="66">
        <v>3595054</v>
      </c>
    </row>
    <row r="12" spans="1:9">
      <c r="A12" s="200" t="s">
        <v>121</v>
      </c>
      <c r="B12" s="200"/>
      <c r="C12" s="200"/>
      <c r="D12" s="200"/>
      <c r="E12" s="200"/>
      <c r="F12" s="200"/>
      <c r="G12" s="56">
        <v>6</v>
      </c>
      <c r="H12" s="66">
        <v>1788685</v>
      </c>
      <c r="I12" s="66">
        <v>2584559</v>
      </c>
    </row>
    <row r="13" spans="1:9" ht="16.5" customHeight="1">
      <c r="A13" s="202" t="s">
        <v>347</v>
      </c>
      <c r="B13" s="202"/>
      <c r="C13" s="202"/>
      <c r="D13" s="202"/>
      <c r="E13" s="202"/>
      <c r="F13" s="202"/>
      <c r="G13" s="57">
        <v>7</v>
      </c>
      <c r="H13" s="67">
        <f>H14+H15+H19+H23+H24+H25+H28+H35</f>
        <v>105847717</v>
      </c>
      <c r="I13" s="67">
        <f>I14+I15+I19+I23+I24+I25+I28+I35</f>
        <v>215407245</v>
      </c>
    </row>
    <row r="14" spans="1:9">
      <c r="A14" s="200" t="s">
        <v>107</v>
      </c>
      <c r="B14" s="200"/>
      <c r="C14" s="200"/>
      <c r="D14" s="200"/>
      <c r="E14" s="200"/>
      <c r="F14" s="200"/>
      <c r="G14" s="56">
        <v>8</v>
      </c>
      <c r="H14" s="66">
        <v>0</v>
      </c>
      <c r="I14" s="66">
        <v>0</v>
      </c>
    </row>
    <row r="15" spans="1:9">
      <c r="A15" s="234" t="s">
        <v>412</v>
      </c>
      <c r="B15" s="234"/>
      <c r="C15" s="234"/>
      <c r="D15" s="234"/>
      <c r="E15" s="234"/>
      <c r="F15" s="234"/>
      <c r="G15" s="57">
        <v>9</v>
      </c>
      <c r="H15" s="67">
        <f>SUM(H16:H18)</f>
        <v>73794074</v>
      </c>
      <c r="I15" s="67">
        <f>SUM(I16:I18)</f>
        <v>167499458</v>
      </c>
    </row>
    <row r="16" spans="1:9">
      <c r="A16" s="228" t="s">
        <v>122</v>
      </c>
      <c r="B16" s="228"/>
      <c r="C16" s="228"/>
      <c r="D16" s="228"/>
      <c r="E16" s="228"/>
      <c r="F16" s="228"/>
      <c r="G16" s="56">
        <v>10</v>
      </c>
      <c r="H16" s="66">
        <v>832866</v>
      </c>
      <c r="I16" s="66">
        <v>1212347</v>
      </c>
    </row>
    <row r="17" spans="1:9">
      <c r="A17" s="228" t="s">
        <v>123</v>
      </c>
      <c r="B17" s="228"/>
      <c r="C17" s="228"/>
      <c r="D17" s="228"/>
      <c r="E17" s="228"/>
      <c r="F17" s="228"/>
      <c r="G17" s="56">
        <v>11</v>
      </c>
      <c r="H17" s="66">
        <v>69465133</v>
      </c>
      <c r="I17" s="66">
        <v>160525551</v>
      </c>
    </row>
    <row r="18" spans="1:9">
      <c r="A18" s="228" t="s">
        <v>124</v>
      </c>
      <c r="B18" s="228"/>
      <c r="C18" s="228"/>
      <c r="D18" s="228"/>
      <c r="E18" s="228"/>
      <c r="F18" s="228"/>
      <c r="G18" s="56">
        <v>12</v>
      </c>
      <c r="H18" s="66">
        <v>3496075</v>
      </c>
      <c r="I18" s="66">
        <v>5761560</v>
      </c>
    </row>
    <row r="19" spans="1:9">
      <c r="A19" s="234" t="s">
        <v>413</v>
      </c>
      <c r="B19" s="234"/>
      <c r="C19" s="234"/>
      <c r="D19" s="234"/>
      <c r="E19" s="234"/>
      <c r="F19" s="234"/>
      <c r="G19" s="57">
        <v>13</v>
      </c>
      <c r="H19" s="67">
        <f>SUM(H20:H22)</f>
        <v>15282799</v>
      </c>
      <c r="I19" s="67">
        <f>SUM(I20:I22)</f>
        <v>26889265</v>
      </c>
    </row>
    <row r="20" spans="1:9">
      <c r="A20" s="228" t="s">
        <v>108</v>
      </c>
      <c r="B20" s="228"/>
      <c r="C20" s="228"/>
      <c r="D20" s="228"/>
      <c r="E20" s="228"/>
      <c r="F20" s="228"/>
      <c r="G20" s="56">
        <v>14</v>
      </c>
      <c r="H20" s="66">
        <v>9129398</v>
      </c>
      <c r="I20" s="66">
        <v>15742139</v>
      </c>
    </row>
    <row r="21" spans="1:9">
      <c r="A21" s="228" t="s">
        <v>109</v>
      </c>
      <c r="B21" s="228"/>
      <c r="C21" s="228"/>
      <c r="D21" s="228"/>
      <c r="E21" s="228"/>
      <c r="F21" s="228"/>
      <c r="G21" s="56">
        <v>15</v>
      </c>
      <c r="H21" s="66">
        <v>4231179</v>
      </c>
      <c r="I21" s="66">
        <v>7605411</v>
      </c>
    </row>
    <row r="22" spans="1:9">
      <c r="A22" s="228" t="s">
        <v>110</v>
      </c>
      <c r="B22" s="228"/>
      <c r="C22" s="228"/>
      <c r="D22" s="228"/>
      <c r="E22" s="228"/>
      <c r="F22" s="228"/>
      <c r="G22" s="56">
        <v>16</v>
      </c>
      <c r="H22" s="66">
        <v>1922222</v>
      </c>
      <c r="I22" s="66">
        <v>3541715</v>
      </c>
    </row>
    <row r="23" spans="1:9">
      <c r="A23" s="200" t="s">
        <v>111</v>
      </c>
      <c r="B23" s="200"/>
      <c r="C23" s="200"/>
      <c r="D23" s="200"/>
      <c r="E23" s="200"/>
      <c r="F23" s="200"/>
      <c r="G23" s="56">
        <v>17</v>
      </c>
      <c r="H23" s="66">
        <v>1656258</v>
      </c>
      <c r="I23" s="66">
        <v>3432127</v>
      </c>
    </row>
    <row r="24" spans="1:9">
      <c r="A24" s="200" t="s">
        <v>112</v>
      </c>
      <c r="B24" s="200"/>
      <c r="C24" s="200"/>
      <c r="D24" s="200"/>
      <c r="E24" s="200"/>
      <c r="F24" s="200"/>
      <c r="G24" s="56">
        <v>18</v>
      </c>
      <c r="H24" s="66">
        <v>9442898</v>
      </c>
      <c r="I24" s="66">
        <v>15151671</v>
      </c>
    </row>
    <row r="25" spans="1:9">
      <c r="A25" s="234" t="s">
        <v>414</v>
      </c>
      <c r="B25" s="234"/>
      <c r="C25" s="234"/>
      <c r="D25" s="234"/>
      <c r="E25" s="234"/>
      <c r="F25" s="234"/>
      <c r="G25" s="57">
        <v>19</v>
      </c>
      <c r="H25" s="67">
        <f>H26+H27</f>
        <v>3987706</v>
      </c>
      <c r="I25" s="67">
        <f>I26+I27</f>
        <v>1259366</v>
      </c>
    </row>
    <row r="26" spans="1:9">
      <c r="A26" s="228" t="s">
        <v>125</v>
      </c>
      <c r="B26" s="228"/>
      <c r="C26" s="228"/>
      <c r="D26" s="228"/>
      <c r="E26" s="228"/>
      <c r="F26" s="228"/>
      <c r="G26" s="56">
        <v>20</v>
      </c>
      <c r="H26" s="66">
        <v>2473614</v>
      </c>
      <c r="I26" s="66">
        <v>8454</v>
      </c>
    </row>
    <row r="27" spans="1:9">
      <c r="A27" s="228" t="s">
        <v>126</v>
      </c>
      <c r="B27" s="228"/>
      <c r="C27" s="228"/>
      <c r="D27" s="228"/>
      <c r="E27" s="228"/>
      <c r="F27" s="228"/>
      <c r="G27" s="56">
        <v>21</v>
      </c>
      <c r="H27" s="66">
        <v>1514092</v>
      </c>
      <c r="I27" s="66">
        <v>1250912</v>
      </c>
    </row>
    <row r="28" spans="1:9">
      <c r="A28" s="234" t="s">
        <v>415</v>
      </c>
      <c r="B28" s="234"/>
      <c r="C28" s="234"/>
      <c r="D28" s="234"/>
      <c r="E28" s="234"/>
      <c r="F28" s="234"/>
      <c r="G28" s="57">
        <v>22</v>
      </c>
      <c r="H28" s="67">
        <f>SUM(H29:H34)</f>
        <v>1414440</v>
      </c>
      <c r="I28" s="67">
        <f>SUM(I29:I34)</f>
        <v>181708</v>
      </c>
    </row>
    <row r="29" spans="1:9">
      <c r="A29" s="228" t="s">
        <v>127</v>
      </c>
      <c r="B29" s="228"/>
      <c r="C29" s="228"/>
      <c r="D29" s="228"/>
      <c r="E29" s="228"/>
      <c r="F29" s="228"/>
      <c r="G29" s="56">
        <v>23</v>
      </c>
      <c r="H29" s="66">
        <v>351745</v>
      </c>
      <c r="I29" s="66">
        <v>1868</v>
      </c>
    </row>
    <row r="30" spans="1:9">
      <c r="A30" s="228" t="s">
        <v>128</v>
      </c>
      <c r="B30" s="228"/>
      <c r="C30" s="228"/>
      <c r="D30" s="228"/>
      <c r="E30" s="228"/>
      <c r="F30" s="228"/>
      <c r="G30" s="56">
        <v>24</v>
      </c>
      <c r="H30" s="66">
        <v>0</v>
      </c>
      <c r="I30" s="66">
        <v>0</v>
      </c>
    </row>
    <row r="31" spans="1:9">
      <c r="A31" s="228" t="s">
        <v>129</v>
      </c>
      <c r="B31" s="228"/>
      <c r="C31" s="228"/>
      <c r="D31" s="228"/>
      <c r="E31" s="228"/>
      <c r="F31" s="228"/>
      <c r="G31" s="56">
        <v>25</v>
      </c>
      <c r="H31" s="66">
        <v>0</v>
      </c>
      <c r="I31" s="66">
        <v>0</v>
      </c>
    </row>
    <row r="32" spans="1:9">
      <c r="A32" s="228" t="s">
        <v>130</v>
      </c>
      <c r="B32" s="228"/>
      <c r="C32" s="228"/>
      <c r="D32" s="228"/>
      <c r="E32" s="228"/>
      <c r="F32" s="228"/>
      <c r="G32" s="56">
        <v>26</v>
      </c>
      <c r="H32" s="66">
        <v>0</v>
      </c>
      <c r="I32" s="66">
        <v>0</v>
      </c>
    </row>
    <row r="33" spans="1:9">
      <c r="A33" s="228" t="s">
        <v>131</v>
      </c>
      <c r="B33" s="228"/>
      <c r="C33" s="228"/>
      <c r="D33" s="228"/>
      <c r="E33" s="228"/>
      <c r="F33" s="228"/>
      <c r="G33" s="56">
        <v>27</v>
      </c>
      <c r="H33" s="66">
        <v>1062695</v>
      </c>
      <c r="I33" s="66">
        <v>0</v>
      </c>
    </row>
    <row r="34" spans="1:9">
      <c r="A34" s="228" t="s">
        <v>132</v>
      </c>
      <c r="B34" s="228"/>
      <c r="C34" s="228"/>
      <c r="D34" s="228"/>
      <c r="E34" s="228"/>
      <c r="F34" s="228"/>
      <c r="G34" s="56">
        <v>28</v>
      </c>
      <c r="H34" s="66">
        <v>0</v>
      </c>
      <c r="I34" s="66">
        <v>179840</v>
      </c>
    </row>
    <row r="35" spans="1:9">
      <c r="A35" s="200" t="s">
        <v>113</v>
      </c>
      <c r="B35" s="200"/>
      <c r="C35" s="200"/>
      <c r="D35" s="200"/>
      <c r="E35" s="200"/>
      <c r="F35" s="200"/>
      <c r="G35" s="56">
        <v>29</v>
      </c>
      <c r="H35" s="66">
        <v>269542</v>
      </c>
      <c r="I35" s="66">
        <v>993650</v>
      </c>
    </row>
    <row r="36" spans="1:9">
      <c r="A36" s="202" t="s">
        <v>348</v>
      </c>
      <c r="B36" s="202"/>
      <c r="C36" s="202"/>
      <c r="D36" s="202"/>
      <c r="E36" s="202"/>
      <c r="F36" s="202"/>
      <c r="G36" s="57">
        <v>30</v>
      </c>
      <c r="H36" s="67">
        <f>SUM(H37:H46)</f>
        <v>2944768</v>
      </c>
      <c r="I36" s="67">
        <f>SUM(I37:I46)</f>
        <v>2677872</v>
      </c>
    </row>
    <row r="37" spans="1:9">
      <c r="A37" s="200" t="s">
        <v>133</v>
      </c>
      <c r="B37" s="200"/>
      <c r="C37" s="200"/>
      <c r="D37" s="200"/>
      <c r="E37" s="200"/>
      <c r="F37" s="200"/>
      <c r="G37" s="56">
        <v>31</v>
      </c>
      <c r="H37" s="66">
        <v>0</v>
      </c>
      <c r="I37" s="66">
        <v>0</v>
      </c>
    </row>
    <row r="38" spans="1:9" ht="25.15" customHeight="1">
      <c r="A38" s="200" t="s">
        <v>134</v>
      </c>
      <c r="B38" s="200"/>
      <c r="C38" s="200"/>
      <c r="D38" s="200"/>
      <c r="E38" s="200"/>
      <c r="F38" s="200"/>
      <c r="G38" s="56">
        <v>32</v>
      </c>
      <c r="H38" s="66">
        <v>0</v>
      </c>
      <c r="I38" s="66">
        <v>0</v>
      </c>
    </row>
    <row r="39" spans="1:9" ht="28.15" customHeight="1">
      <c r="A39" s="200" t="s">
        <v>135</v>
      </c>
      <c r="B39" s="200"/>
      <c r="C39" s="200"/>
      <c r="D39" s="200"/>
      <c r="E39" s="200"/>
      <c r="F39" s="200"/>
      <c r="G39" s="56">
        <v>33</v>
      </c>
      <c r="H39" s="66">
        <v>0</v>
      </c>
      <c r="I39" s="66">
        <v>0</v>
      </c>
    </row>
    <row r="40" spans="1:9" ht="28.15" customHeight="1">
      <c r="A40" s="200" t="s">
        <v>136</v>
      </c>
      <c r="B40" s="200"/>
      <c r="C40" s="200"/>
      <c r="D40" s="200"/>
      <c r="E40" s="200"/>
      <c r="F40" s="200"/>
      <c r="G40" s="56">
        <v>34</v>
      </c>
      <c r="H40" s="66">
        <v>1543624</v>
      </c>
      <c r="I40" s="66">
        <v>628074</v>
      </c>
    </row>
    <row r="41" spans="1:9" ht="22.9" customHeight="1">
      <c r="A41" s="200" t="s">
        <v>137</v>
      </c>
      <c r="B41" s="200"/>
      <c r="C41" s="200"/>
      <c r="D41" s="200"/>
      <c r="E41" s="200"/>
      <c r="F41" s="200"/>
      <c r="G41" s="56">
        <v>35</v>
      </c>
      <c r="H41" s="66">
        <v>23784</v>
      </c>
      <c r="I41" s="66">
        <v>1093079</v>
      </c>
    </row>
    <row r="42" spans="1:9">
      <c r="A42" s="200" t="s">
        <v>138</v>
      </c>
      <c r="B42" s="200"/>
      <c r="C42" s="200"/>
      <c r="D42" s="200"/>
      <c r="E42" s="200"/>
      <c r="F42" s="200"/>
      <c r="G42" s="56">
        <v>36</v>
      </c>
      <c r="H42" s="66">
        <v>0</v>
      </c>
      <c r="I42" s="66">
        <v>0</v>
      </c>
    </row>
    <row r="43" spans="1:9">
      <c r="A43" s="200" t="s">
        <v>139</v>
      </c>
      <c r="B43" s="200"/>
      <c r="C43" s="200"/>
      <c r="D43" s="200"/>
      <c r="E43" s="200"/>
      <c r="F43" s="200"/>
      <c r="G43" s="56">
        <v>37</v>
      </c>
      <c r="H43" s="66">
        <v>735994</v>
      </c>
      <c r="I43" s="66">
        <v>289005</v>
      </c>
    </row>
    <row r="44" spans="1:9">
      <c r="A44" s="200" t="s">
        <v>140</v>
      </c>
      <c r="B44" s="200"/>
      <c r="C44" s="200"/>
      <c r="D44" s="200"/>
      <c r="E44" s="200"/>
      <c r="F44" s="200"/>
      <c r="G44" s="56">
        <v>38</v>
      </c>
      <c r="H44" s="66">
        <v>212722</v>
      </c>
      <c r="I44" s="66">
        <v>596113</v>
      </c>
    </row>
    <row r="45" spans="1:9">
      <c r="A45" s="200" t="s">
        <v>141</v>
      </c>
      <c r="B45" s="200"/>
      <c r="C45" s="200"/>
      <c r="D45" s="200"/>
      <c r="E45" s="200"/>
      <c r="F45" s="200"/>
      <c r="G45" s="56">
        <v>39</v>
      </c>
      <c r="H45" s="66">
        <v>389813</v>
      </c>
      <c r="I45" s="66">
        <v>30569</v>
      </c>
    </row>
    <row r="46" spans="1:9">
      <c r="A46" s="200" t="s">
        <v>142</v>
      </c>
      <c r="B46" s="200"/>
      <c r="C46" s="200"/>
      <c r="D46" s="200"/>
      <c r="E46" s="200"/>
      <c r="F46" s="200"/>
      <c r="G46" s="56">
        <v>40</v>
      </c>
      <c r="H46" s="66">
        <v>38831</v>
      </c>
      <c r="I46" s="66">
        <v>41032</v>
      </c>
    </row>
    <row r="47" spans="1:9">
      <c r="A47" s="202" t="s">
        <v>349</v>
      </c>
      <c r="B47" s="202"/>
      <c r="C47" s="202"/>
      <c r="D47" s="202"/>
      <c r="E47" s="202"/>
      <c r="F47" s="202"/>
      <c r="G47" s="57">
        <v>41</v>
      </c>
      <c r="H47" s="67">
        <f>SUM(H48:H54)</f>
        <v>819651</v>
      </c>
      <c r="I47" s="67">
        <f>SUM(I48:I54)</f>
        <v>1239412</v>
      </c>
    </row>
    <row r="48" spans="1:9" ht="23.45" customHeight="1">
      <c r="A48" s="200" t="s">
        <v>143</v>
      </c>
      <c r="B48" s="200"/>
      <c r="C48" s="200"/>
      <c r="D48" s="200"/>
      <c r="E48" s="200"/>
      <c r="F48" s="200"/>
      <c r="G48" s="56">
        <v>42</v>
      </c>
      <c r="H48" s="66">
        <v>0</v>
      </c>
      <c r="I48" s="66">
        <v>224318</v>
      </c>
    </row>
    <row r="49" spans="1:9">
      <c r="A49" s="222" t="s">
        <v>144</v>
      </c>
      <c r="B49" s="222"/>
      <c r="C49" s="222"/>
      <c r="D49" s="222"/>
      <c r="E49" s="222"/>
      <c r="F49" s="222"/>
      <c r="G49" s="56">
        <v>43</v>
      </c>
      <c r="H49" s="66">
        <v>0</v>
      </c>
      <c r="I49" s="66">
        <v>0</v>
      </c>
    </row>
    <row r="50" spans="1:9">
      <c r="A50" s="222" t="s">
        <v>145</v>
      </c>
      <c r="B50" s="222"/>
      <c r="C50" s="222"/>
      <c r="D50" s="222"/>
      <c r="E50" s="222"/>
      <c r="F50" s="222"/>
      <c r="G50" s="56">
        <v>44</v>
      </c>
      <c r="H50" s="66">
        <v>499155</v>
      </c>
      <c r="I50" s="66">
        <v>341831</v>
      </c>
    </row>
    <row r="51" spans="1:9">
      <c r="A51" s="222" t="s">
        <v>146</v>
      </c>
      <c r="B51" s="222"/>
      <c r="C51" s="222"/>
      <c r="D51" s="222"/>
      <c r="E51" s="222"/>
      <c r="F51" s="222"/>
      <c r="G51" s="56">
        <v>45</v>
      </c>
      <c r="H51" s="66">
        <v>320496</v>
      </c>
      <c r="I51" s="66">
        <v>571358</v>
      </c>
    </row>
    <row r="52" spans="1:9">
      <c r="A52" s="222" t="s">
        <v>147</v>
      </c>
      <c r="B52" s="222"/>
      <c r="C52" s="222"/>
      <c r="D52" s="222"/>
      <c r="E52" s="222"/>
      <c r="F52" s="222"/>
      <c r="G52" s="56">
        <v>46</v>
      </c>
      <c r="H52" s="66">
        <v>0</v>
      </c>
      <c r="I52" s="66">
        <v>101905</v>
      </c>
    </row>
    <row r="53" spans="1:9">
      <c r="A53" s="222" t="s">
        <v>148</v>
      </c>
      <c r="B53" s="222"/>
      <c r="C53" s="222"/>
      <c r="D53" s="222"/>
      <c r="E53" s="222"/>
      <c r="F53" s="222"/>
      <c r="G53" s="56">
        <v>47</v>
      </c>
      <c r="H53" s="66">
        <v>0</v>
      </c>
      <c r="I53" s="66">
        <v>0</v>
      </c>
    </row>
    <row r="54" spans="1:9">
      <c r="A54" s="222" t="s">
        <v>149</v>
      </c>
      <c r="B54" s="222"/>
      <c r="C54" s="222"/>
      <c r="D54" s="222"/>
      <c r="E54" s="222"/>
      <c r="F54" s="222"/>
      <c r="G54" s="56">
        <v>48</v>
      </c>
      <c r="H54" s="66">
        <v>0</v>
      </c>
      <c r="I54" s="66">
        <v>0</v>
      </c>
    </row>
    <row r="55" spans="1:9" ht="30.6" customHeight="1">
      <c r="A55" s="218" t="s">
        <v>150</v>
      </c>
      <c r="B55" s="218"/>
      <c r="C55" s="218"/>
      <c r="D55" s="218"/>
      <c r="E55" s="218"/>
      <c r="F55" s="218"/>
      <c r="G55" s="56">
        <v>49</v>
      </c>
      <c r="H55" s="66">
        <v>0</v>
      </c>
      <c r="I55" s="66">
        <v>0</v>
      </c>
    </row>
    <row r="56" spans="1:9">
      <c r="A56" s="218" t="s">
        <v>151</v>
      </c>
      <c r="B56" s="218"/>
      <c r="C56" s="218"/>
      <c r="D56" s="218"/>
      <c r="E56" s="218"/>
      <c r="F56" s="218"/>
      <c r="G56" s="56">
        <v>50</v>
      </c>
      <c r="H56" s="66">
        <v>0</v>
      </c>
      <c r="I56" s="66">
        <v>0</v>
      </c>
    </row>
    <row r="57" spans="1:9" ht="28.9" customHeight="1">
      <c r="A57" s="218" t="s">
        <v>152</v>
      </c>
      <c r="B57" s="218"/>
      <c r="C57" s="218"/>
      <c r="D57" s="218"/>
      <c r="E57" s="218"/>
      <c r="F57" s="218"/>
      <c r="G57" s="56">
        <v>51</v>
      </c>
      <c r="H57" s="66">
        <v>0</v>
      </c>
      <c r="I57" s="66">
        <v>0</v>
      </c>
    </row>
    <row r="58" spans="1:9">
      <c r="A58" s="218" t="s">
        <v>153</v>
      </c>
      <c r="B58" s="218"/>
      <c r="C58" s="218"/>
      <c r="D58" s="218"/>
      <c r="E58" s="218"/>
      <c r="F58" s="218"/>
      <c r="G58" s="56">
        <v>52</v>
      </c>
      <c r="H58" s="66">
        <v>0</v>
      </c>
      <c r="I58" s="66">
        <v>0</v>
      </c>
    </row>
    <row r="59" spans="1:9">
      <c r="A59" s="202" t="s">
        <v>350</v>
      </c>
      <c r="B59" s="202"/>
      <c r="C59" s="202"/>
      <c r="D59" s="202"/>
      <c r="E59" s="202"/>
      <c r="F59" s="202"/>
      <c r="G59" s="57">
        <v>53</v>
      </c>
      <c r="H59" s="67">
        <f>H7+H36+H55+H56</f>
        <v>137530871</v>
      </c>
      <c r="I59" s="67">
        <f>I7+I36+I55+I56</f>
        <v>295010279</v>
      </c>
    </row>
    <row r="60" spans="1:9">
      <c r="A60" s="202" t="s">
        <v>351</v>
      </c>
      <c r="B60" s="202"/>
      <c r="C60" s="202"/>
      <c r="D60" s="202"/>
      <c r="E60" s="202"/>
      <c r="F60" s="202"/>
      <c r="G60" s="57">
        <v>54</v>
      </c>
      <c r="H60" s="67">
        <f>H13+H47+H57+H58</f>
        <v>106667368</v>
      </c>
      <c r="I60" s="67">
        <f>I13+I47+I57+I58</f>
        <v>216646657</v>
      </c>
    </row>
    <row r="61" spans="1:9">
      <c r="A61" s="202" t="s">
        <v>352</v>
      </c>
      <c r="B61" s="202"/>
      <c r="C61" s="202"/>
      <c r="D61" s="202"/>
      <c r="E61" s="202"/>
      <c r="F61" s="202"/>
      <c r="G61" s="57">
        <v>55</v>
      </c>
      <c r="H61" s="67">
        <f>H59-H60</f>
        <v>30863503</v>
      </c>
      <c r="I61" s="67">
        <f>I59-I60</f>
        <v>78363622</v>
      </c>
    </row>
    <row r="62" spans="1:9">
      <c r="A62" s="229" t="s">
        <v>353</v>
      </c>
      <c r="B62" s="229"/>
      <c r="C62" s="229"/>
      <c r="D62" s="229"/>
      <c r="E62" s="229"/>
      <c r="F62" s="229"/>
      <c r="G62" s="57">
        <v>56</v>
      </c>
      <c r="H62" s="67">
        <f>+IF((H59-H60)&gt;0,(H59-H60),0)</f>
        <v>30863503</v>
      </c>
      <c r="I62" s="67">
        <f>+IF((I59-I60)&gt;0,(I59-I60),0)</f>
        <v>78363622</v>
      </c>
    </row>
    <row r="63" spans="1:9">
      <c r="A63" s="229" t="s">
        <v>354</v>
      </c>
      <c r="B63" s="229"/>
      <c r="C63" s="229"/>
      <c r="D63" s="229"/>
      <c r="E63" s="229"/>
      <c r="F63" s="229"/>
      <c r="G63" s="57">
        <v>57</v>
      </c>
      <c r="H63" s="67">
        <f>+IF((H59-H60)&lt;0,(H59-H60),0)</f>
        <v>0</v>
      </c>
      <c r="I63" s="67">
        <f>+IF((I59-I60)&lt;0,(I59-I60),0)</f>
        <v>0</v>
      </c>
    </row>
    <row r="64" spans="1:9">
      <c r="A64" s="218" t="s">
        <v>114</v>
      </c>
      <c r="B64" s="218"/>
      <c r="C64" s="218"/>
      <c r="D64" s="218"/>
      <c r="E64" s="218"/>
      <c r="F64" s="218"/>
      <c r="G64" s="56">
        <v>58</v>
      </c>
      <c r="H64" s="66">
        <v>-590430</v>
      </c>
      <c r="I64" s="66">
        <v>-1778458</v>
      </c>
    </row>
    <row r="65" spans="1:9">
      <c r="A65" s="202" t="s">
        <v>355</v>
      </c>
      <c r="B65" s="202"/>
      <c r="C65" s="202"/>
      <c r="D65" s="202"/>
      <c r="E65" s="202"/>
      <c r="F65" s="202"/>
      <c r="G65" s="57">
        <v>59</v>
      </c>
      <c r="H65" s="67">
        <f>H61-H64</f>
        <v>31453933</v>
      </c>
      <c r="I65" s="67">
        <f>I61-I64</f>
        <v>80142080</v>
      </c>
    </row>
    <row r="66" spans="1:9">
      <c r="A66" s="229" t="s">
        <v>356</v>
      </c>
      <c r="B66" s="229"/>
      <c r="C66" s="229"/>
      <c r="D66" s="229"/>
      <c r="E66" s="229"/>
      <c r="F66" s="229"/>
      <c r="G66" s="57">
        <v>60</v>
      </c>
      <c r="H66" s="67">
        <f>+IF((H61-H64)&gt;0,(H61-H64),0)</f>
        <v>31453933</v>
      </c>
      <c r="I66" s="67">
        <f>+IF((I61-I64)&gt;0,(I61-I64),0)</f>
        <v>80142080</v>
      </c>
    </row>
    <row r="67" spans="1:9">
      <c r="A67" s="229" t="s">
        <v>357</v>
      </c>
      <c r="B67" s="229"/>
      <c r="C67" s="229"/>
      <c r="D67" s="229"/>
      <c r="E67" s="229"/>
      <c r="F67" s="229"/>
      <c r="G67" s="57">
        <v>61</v>
      </c>
      <c r="H67" s="67">
        <f>+IF((H61-H64)&lt;0,(H61-H64),0)</f>
        <v>0</v>
      </c>
      <c r="I67" s="67">
        <f>+IF((I61-I64)&lt;0,(I61-I64),0)</f>
        <v>0</v>
      </c>
    </row>
    <row r="68" spans="1:9">
      <c r="A68" s="220" t="s">
        <v>154</v>
      </c>
      <c r="B68" s="220"/>
      <c r="C68" s="220"/>
      <c r="D68" s="220"/>
      <c r="E68" s="220"/>
      <c r="F68" s="220"/>
      <c r="G68" s="230"/>
      <c r="H68" s="230"/>
      <c r="I68" s="230"/>
    </row>
    <row r="69" spans="1:9" ht="25.9" customHeight="1">
      <c r="A69" s="202" t="s">
        <v>358</v>
      </c>
      <c r="B69" s="202"/>
      <c r="C69" s="202"/>
      <c r="D69" s="202"/>
      <c r="E69" s="202"/>
      <c r="F69" s="202"/>
      <c r="G69" s="57">
        <v>62</v>
      </c>
      <c r="H69" s="67">
        <f>H70-H71</f>
        <v>0</v>
      </c>
      <c r="I69" s="67">
        <f>I70-I71</f>
        <v>0</v>
      </c>
    </row>
    <row r="70" spans="1:9">
      <c r="A70" s="222" t="s">
        <v>155</v>
      </c>
      <c r="B70" s="222"/>
      <c r="C70" s="222"/>
      <c r="D70" s="222"/>
      <c r="E70" s="222"/>
      <c r="F70" s="222"/>
      <c r="G70" s="56">
        <v>63</v>
      </c>
      <c r="H70" s="66">
        <v>0</v>
      </c>
      <c r="I70" s="66">
        <v>0</v>
      </c>
    </row>
    <row r="71" spans="1:9">
      <c r="A71" s="222" t="s">
        <v>156</v>
      </c>
      <c r="B71" s="222"/>
      <c r="C71" s="222"/>
      <c r="D71" s="222"/>
      <c r="E71" s="222"/>
      <c r="F71" s="222"/>
      <c r="G71" s="56">
        <v>64</v>
      </c>
      <c r="H71" s="66">
        <v>0</v>
      </c>
      <c r="I71" s="66">
        <v>0</v>
      </c>
    </row>
    <row r="72" spans="1:9">
      <c r="A72" s="218" t="s">
        <v>157</v>
      </c>
      <c r="B72" s="218"/>
      <c r="C72" s="218"/>
      <c r="D72" s="218"/>
      <c r="E72" s="218"/>
      <c r="F72" s="218"/>
      <c r="G72" s="56">
        <v>65</v>
      </c>
      <c r="H72" s="66">
        <v>0</v>
      </c>
      <c r="I72" s="66">
        <v>0</v>
      </c>
    </row>
    <row r="73" spans="1:9">
      <c r="A73" s="229" t="s">
        <v>359</v>
      </c>
      <c r="B73" s="229"/>
      <c r="C73" s="229"/>
      <c r="D73" s="229"/>
      <c r="E73" s="229"/>
      <c r="F73" s="229"/>
      <c r="G73" s="57">
        <v>66</v>
      </c>
      <c r="H73" s="70">
        <v>0</v>
      </c>
      <c r="I73" s="70">
        <v>0</v>
      </c>
    </row>
    <row r="74" spans="1:9">
      <c r="A74" s="229" t="s">
        <v>360</v>
      </c>
      <c r="B74" s="229"/>
      <c r="C74" s="229"/>
      <c r="D74" s="229"/>
      <c r="E74" s="229"/>
      <c r="F74" s="229"/>
      <c r="G74" s="57">
        <v>67</v>
      </c>
      <c r="H74" s="70">
        <v>0</v>
      </c>
      <c r="I74" s="70">
        <v>0</v>
      </c>
    </row>
    <row r="75" spans="1:9">
      <c r="A75" s="220" t="s">
        <v>158</v>
      </c>
      <c r="B75" s="220"/>
      <c r="C75" s="220"/>
      <c r="D75" s="220"/>
      <c r="E75" s="220"/>
      <c r="F75" s="220"/>
      <c r="G75" s="230"/>
      <c r="H75" s="230"/>
      <c r="I75" s="230"/>
    </row>
    <row r="76" spans="1:9">
      <c r="A76" s="202" t="s">
        <v>361</v>
      </c>
      <c r="B76" s="202"/>
      <c r="C76" s="202"/>
      <c r="D76" s="202"/>
      <c r="E76" s="202"/>
      <c r="F76" s="202"/>
      <c r="G76" s="57">
        <v>68</v>
      </c>
      <c r="H76" s="70">
        <v>0</v>
      </c>
      <c r="I76" s="70">
        <v>0</v>
      </c>
    </row>
    <row r="77" spans="1:9">
      <c r="A77" s="241" t="s">
        <v>362</v>
      </c>
      <c r="B77" s="241"/>
      <c r="C77" s="241"/>
      <c r="D77" s="241"/>
      <c r="E77" s="241"/>
      <c r="F77" s="241"/>
      <c r="G77" s="61">
        <v>69</v>
      </c>
      <c r="H77" s="71">
        <v>0</v>
      </c>
      <c r="I77" s="71">
        <v>0</v>
      </c>
    </row>
    <row r="78" spans="1:9">
      <c r="A78" s="241" t="s">
        <v>363</v>
      </c>
      <c r="B78" s="241"/>
      <c r="C78" s="241"/>
      <c r="D78" s="241"/>
      <c r="E78" s="241"/>
      <c r="F78" s="241"/>
      <c r="G78" s="61">
        <v>70</v>
      </c>
      <c r="H78" s="71">
        <v>0</v>
      </c>
      <c r="I78" s="71">
        <v>0</v>
      </c>
    </row>
    <row r="79" spans="1:9">
      <c r="A79" s="202" t="s">
        <v>364</v>
      </c>
      <c r="B79" s="202"/>
      <c r="C79" s="202"/>
      <c r="D79" s="202"/>
      <c r="E79" s="202"/>
      <c r="F79" s="202"/>
      <c r="G79" s="57">
        <v>71</v>
      </c>
      <c r="H79" s="70">
        <v>0</v>
      </c>
      <c r="I79" s="70">
        <v>0</v>
      </c>
    </row>
    <row r="80" spans="1:9">
      <c r="A80" s="202" t="s">
        <v>365</v>
      </c>
      <c r="B80" s="202"/>
      <c r="C80" s="202"/>
      <c r="D80" s="202"/>
      <c r="E80" s="202"/>
      <c r="F80" s="202"/>
      <c r="G80" s="57">
        <v>72</v>
      </c>
      <c r="H80" s="70">
        <v>0</v>
      </c>
      <c r="I80" s="70">
        <v>0</v>
      </c>
    </row>
    <row r="81" spans="1:9">
      <c r="A81" s="229" t="s">
        <v>366</v>
      </c>
      <c r="B81" s="229"/>
      <c r="C81" s="229"/>
      <c r="D81" s="229"/>
      <c r="E81" s="229"/>
      <c r="F81" s="229"/>
      <c r="G81" s="57">
        <v>73</v>
      </c>
      <c r="H81" s="70">
        <v>0</v>
      </c>
      <c r="I81" s="70">
        <v>0</v>
      </c>
    </row>
    <row r="82" spans="1:9">
      <c r="A82" s="229" t="s">
        <v>367</v>
      </c>
      <c r="B82" s="229"/>
      <c r="C82" s="229"/>
      <c r="D82" s="229"/>
      <c r="E82" s="229"/>
      <c r="F82" s="229"/>
      <c r="G82" s="57">
        <v>74</v>
      </c>
      <c r="H82" s="70">
        <v>0</v>
      </c>
      <c r="I82" s="70">
        <v>0</v>
      </c>
    </row>
    <row r="83" spans="1:9">
      <c r="A83" s="220" t="s">
        <v>115</v>
      </c>
      <c r="B83" s="220"/>
      <c r="C83" s="220"/>
      <c r="D83" s="220"/>
      <c r="E83" s="220"/>
      <c r="F83" s="220"/>
      <c r="G83" s="230"/>
      <c r="H83" s="230"/>
      <c r="I83" s="230"/>
    </row>
    <row r="84" spans="1:9">
      <c r="A84" s="231" t="s">
        <v>368</v>
      </c>
      <c r="B84" s="231"/>
      <c r="C84" s="231"/>
      <c r="D84" s="231"/>
      <c r="E84" s="231"/>
      <c r="F84" s="231"/>
      <c r="G84" s="57">
        <v>75</v>
      </c>
      <c r="H84" s="72">
        <f>H85+H86</f>
        <v>0</v>
      </c>
      <c r="I84" s="72">
        <f>I85+I86</f>
        <v>0</v>
      </c>
    </row>
    <row r="85" spans="1:9">
      <c r="A85" s="232" t="s">
        <v>159</v>
      </c>
      <c r="B85" s="232"/>
      <c r="C85" s="232"/>
      <c r="D85" s="232"/>
      <c r="E85" s="232"/>
      <c r="F85" s="232"/>
      <c r="G85" s="56">
        <v>76</v>
      </c>
      <c r="H85" s="73">
        <v>0</v>
      </c>
      <c r="I85" s="73">
        <v>0</v>
      </c>
    </row>
    <row r="86" spans="1:9">
      <c r="A86" s="232" t="s">
        <v>160</v>
      </c>
      <c r="B86" s="232"/>
      <c r="C86" s="232"/>
      <c r="D86" s="232"/>
      <c r="E86" s="232"/>
      <c r="F86" s="232"/>
      <c r="G86" s="56">
        <v>77</v>
      </c>
      <c r="H86" s="73">
        <v>0</v>
      </c>
      <c r="I86" s="73">
        <v>0</v>
      </c>
    </row>
    <row r="87" spans="1:9">
      <c r="A87" s="238" t="s">
        <v>117</v>
      </c>
      <c r="B87" s="238"/>
      <c r="C87" s="238"/>
      <c r="D87" s="238"/>
      <c r="E87" s="238"/>
      <c r="F87" s="238"/>
      <c r="G87" s="239"/>
      <c r="H87" s="239"/>
      <c r="I87" s="239"/>
    </row>
    <row r="88" spans="1:9">
      <c r="A88" s="240" t="s">
        <v>161</v>
      </c>
      <c r="B88" s="240"/>
      <c r="C88" s="240"/>
      <c r="D88" s="240"/>
      <c r="E88" s="240"/>
      <c r="F88" s="240"/>
      <c r="G88" s="56">
        <v>78</v>
      </c>
      <c r="H88" s="73">
        <v>31453933</v>
      </c>
      <c r="I88" s="73">
        <v>80142080</v>
      </c>
    </row>
    <row r="89" spans="1:9" ht="29.25" customHeight="1">
      <c r="A89" s="237" t="s">
        <v>410</v>
      </c>
      <c r="B89" s="237"/>
      <c r="C89" s="237"/>
      <c r="D89" s="237"/>
      <c r="E89" s="237"/>
      <c r="F89" s="237"/>
      <c r="G89" s="57">
        <v>79</v>
      </c>
      <c r="H89" s="72">
        <f>H90+H97</f>
        <v>0</v>
      </c>
      <c r="I89" s="72">
        <f>I90+I97</f>
        <v>0</v>
      </c>
    </row>
    <row r="90" spans="1:9" ht="24.6" customHeight="1">
      <c r="A90" s="233" t="s">
        <v>416</v>
      </c>
      <c r="B90" s="233"/>
      <c r="C90" s="233"/>
      <c r="D90" s="233"/>
      <c r="E90" s="233"/>
      <c r="F90" s="233"/>
      <c r="G90" s="57">
        <v>80</v>
      </c>
      <c r="H90" s="72">
        <f>SUM(H91:H95)</f>
        <v>0</v>
      </c>
      <c r="I90" s="72">
        <f>SUM(I91:I95)</f>
        <v>0</v>
      </c>
    </row>
    <row r="91" spans="1:9" ht="24.6" customHeight="1">
      <c r="A91" s="222" t="s">
        <v>340</v>
      </c>
      <c r="B91" s="222"/>
      <c r="C91" s="222"/>
      <c r="D91" s="222"/>
      <c r="E91" s="222"/>
      <c r="F91" s="222"/>
      <c r="G91" s="56">
        <v>81</v>
      </c>
      <c r="H91" s="73">
        <v>0</v>
      </c>
      <c r="I91" s="73">
        <v>0</v>
      </c>
    </row>
    <row r="92" spans="1:9" ht="39" customHeight="1">
      <c r="A92" s="222" t="s">
        <v>341</v>
      </c>
      <c r="B92" s="222"/>
      <c r="C92" s="222"/>
      <c r="D92" s="222"/>
      <c r="E92" s="222"/>
      <c r="F92" s="222"/>
      <c r="G92" s="56">
        <v>82</v>
      </c>
      <c r="H92" s="73">
        <v>0</v>
      </c>
      <c r="I92" s="73">
        <v>0</v>
      </c>
    </row>
    <row r="93" spans="1:9" ht="44.25" customHeight="1">
      <c r="A93" s="222" t="s">
        <v>342</v>
      </c>
      <c r="B93" s="222"/>
      <c r="C93" s="222"/>
      <c r="D93" s="222"/>
      <c r="E93" s="222"/>
      <c r="F93" s="222"/>
      <c r="G93" s="56">
        <v>83</v>
      </c>
      <c r="H93" s="73">
        <v>0</v>
      </c>
      <c r="I93" s="73">
        <v>0</v>
      </c>
    </row>
    <row r="94" spans="1:9" ht="16.5" customHeight="1">
      <c r="A94" s="222" t="s">
        <v>343</v>
      </c>
      <c r="B94" s="222"/>
      <c r="C94" s="222"/>
      <c r="D94" s="222"/>
      <c r="E94" s="222"/>
      <c r="F94" s="222"/>
      <c r="G94" s="56">
        <v>84</v>
      </c>
      <c r="H94" s="73">
        <v>0</v>
      </c>
      <c r="I94" s="73">
        <v>0</v>
      </c>
    </row>
    <row r="95" spans="1:9" ht="13.5" customHeight="1">
      <c r="A95" s="222" t="s">
        <v>344</v>
      </c>
      <c r="B95" s="222"/>
      <c r="C95" s="222"/>
      <c r="D95" s="222"/>
      <c r="E95" s="222"/>
      <c r="F95" s="222"/>
      <c r="G95" s="56">
        <v>85</v>
      </c>
      <c r="H95" s="73">
        <v>0</v>
      </c>
      <c r="I95" s="73">
        <v>0</v>
      </c>
    </row>
    <row r="96" spans="1:9" ht="24.6" customHeight="1">
      <c r="A96" s="222" t="s">
        <v>345</v>
      </c>
      <c r="B96" s="222"/>
      <c r="C96" s="222"/>
      <c r="D96" s="222"/>
      <c r="E96" s="222"/>
      <c r="F96" s="222"/>
      <c r="G96" s="56">
        <v>86</v>
      </c>
      <c r="H96" s="73">
        <v>0</v>
      </c>
      <c r="I96" s="73">
        <v>0</v>
      </c>
    </row>
    <row r="97" spans="1:9" ht="24.6" customHeight="1">
      <c r="A97" s="233" t="s">
        <v>442</v>
      </c>
      <c r="B97" s="233"/>
      <c r="C97" s="233"/>
      <c r="D97" s="233"/>
      <c r="E97" s="233"/>
      <c r="F97" s="233"/>
      <c r="G97" s="57">
        <v>87</v>
      </c>
      <c r="H97" s="72">
        <f>SUM(H98:H106)</f>
        <v>0</v>
      </c>
      <c r="I97" s="72">
        <f>SUM(I98:I106)</f>
        <v>0</v>
      </c>
    </row>
    <row r="98" spans="1:9">
      <c r="A98" s="222" t="s">
        <v>162</v>
      </c>
      <c r="B98" s="222"/>
      <c r="C98" s="222"/>
      <c r="D98" s="222"/>
      <c r="E98" s="222"/>
      <c r="F98" s="222"/>
      <c r="G98" s="56">
        <v>88</v>
      </c>
      <c r="H98" s="73">
        <v>0</v>
      </c>
      <c r="I98" s="73">
        <v>0</v>
      </c>
    </row>
    <row r="99" spans="1:9">
      <c r="A99" s="222" t="s">
        <v>433</v>
      </c>
      <c r="B99" s="222"/>
      <c r="C99" s="222"/>
      <c r="D99" s="222"/>
      <c r="E99" s="222"/>
      <c r="F99" s="222"/>
      <c r="G99" s="56">
        <v>89</v>
      </c>
      <c r="H99" s="73">
        <v>0</v>
      </c>
      <c r="I99" s="73">
        <v>0</v>
      </c>
    </row>
    <row r="100" spans="1:9" ht="35.25" customHeight="1">
      <c r="A100" s="222" t="s">
        <v>434</v>
      </c>
      <c r="B100" s="222"/>
      <c r="C100" s="222"/>
      <c r="D100" s="222"/>
      <c r="E100" s="222"/>
      <c r="F100" s="222"/>
      <c r="G100" s="56">
        <v>90</v>
      </c>
      <c r="H100" s="73">
        <v>0</v>
      </c>
      <c r="I100" s="73">
        <v>0</v>
      </c>
    </row>
    <row r="101" spans="1:9">
      <c r="A101" s="222" t="s">
        <v>435</v>
      </c>
      <c r="B101" s="222"/>
      <c r="C101" s="222"/>
      <c r="D101" s="222"/>
      <c r="E101" s="222"/>
      <c r="F101" s="222"/>
      <c r="G101" s="56">
        <v>91</v>
      </c>
      <c r="H101" s="73">
        <v>0</v>
      </c>
      <c r="I101" s="73">
        <v>0</v>
      </c>
    </row>
    <row r="102" spans="1:9" ht="33.75" customHeight="1">
      <c r="A102" s="222" t="s">
        <v>436</v>
      </c>
      <c r="B102" s="222"/>
      <c r="C102" s="222"/>
      <c r="D102" s="222"/>
      <c r="E102" s="222"/>
      <c r="F102" s="222"/>
      <c r="G102" s="56">
        <v>92</v>
      </c>
      <c r="H102" s="73">
        <v>0</v>
      </c>
      <c r="I102" s="73">
        <v>0</v>
      </c>
    </row>
    <row r="103" spans="1:9" ht="29.25" customHeight="1">
      <c r="A103" s="222" t="s">
        <v>437</v>
      </c>
      <c r="B103" s="222"/>
      <c r="C103" s="222"/>
      <c r="D103" s="222"/>
      <c r="E103" s="222"/>
      <c r="F103" s="222"/>
      <c r="G103" s="56">
        <v>93</v>
      </c>
      <c r="H103" s="73">
        <v>0</v>
      </c>
      <c r="I103" s="73">
        <v>0</v>
      </c>
    </row>
    <row r="104" spans="1:9">
      <c r="A104" s="222" t="s">
        <v>438</v>
      </c>
      <c r="B104" s="222"/>
      <c r="C104" s="222"/>
      <c r="D104" s="222"/>
      <c r="E104" s="222"/>
      <c r="F104" s="222"/>
      <c r="G104" s="56">
        <v>94</v>
      </c>
      <c r="H104" s="73">
        <v>0</v>
      </c>
      <c r="I104" s="73">
        <v>0</v>
      </c>
    </row>
    <row r="105" spans="1:9" ht="24.75" customHeight="1">
      <c r="A105" s="222" t="s">
        <v>439</v>
      </c>
      <c r="B105" s="222"/>
      <c r="C105" s="222"/>
      <c r="D105" s="222"/>
      <c r="E105" s="222"/>
      <c r="F105" s="222"/>
      <c r="G105" s="56">
        <v>95</v>
      </c>
      <c r="H105" s="73">
        <v>0</v>
      </c>
      <c r="I105" s="73">
        <v>0</v>
      </c>
    </row>
    <row r="106" spans="1:9" ht="15.75" customHeight="1">
      <c r="A106" s="222" t="s">
        <v>440</v>
      </c>
      <c r="B106" s="222"/>
      <c r="C106" s="222"/>
      <c r="D106" s="222"/>
      <c r="E106" s="222"/>
      <c r="F106" s="222"/>
      <c r="G106" s="56">
        <v>96</v>
      </c>
      <c r="H106" s="73">
        <v>0</v>
      </c>
      <c r="I106" s="73">
        <v>0</v>
      </c>
    </row>
    <row r="107" spans="1:9" ht="24.75" customHeight="1">
      <c r="A107" s="222" t="s">
        <v>441</v>
      </c>
      <c r="B107" s="222"/>
      <c r="C107" s="222"/>
      <c r="D107" s="222"/>
      <c r="E107" s="222"/>
      <c r="F107" s="222"/>
      <c r="G107" s="56">
        <v>97</v>
      </c>
      <c r="H107" s="73">
        <v>0</v>
      </c>
      <c r="I107" s="73">
        <v>0</v>
      </c>
    </row>
    <row r="108" spans="1:9" ht="27.6" customHeight="1">
      <c r="A108" s="237" t="s">
        <v>443</v>
      </c>
      <c r="B108" s="237"/>
      <c r="C108" s="237"/>
      <c r="D108" s="237"/>
      <c r="E108" s="237"/>
      <c r="F108" s="237"/>
      <c r="G108" s="57">
        <v>98</v>
      </c>
      <c r="H108" s="72">
        <f>H90+H97-H107-H96</f>
        <v>0</v>
      </c>
      <c r="I108" s="72">
        <f>I90+I97-I107-I96</f>
        <v>0</v>
      </c>
    </row>
    <row r="109" spans="1:9">
      <c r="A109" s="237" t="s">
        <v>444</v>
      </c>
      <c r="B109" s="237"/>
      <c r="C109" s="237"/>
      <c r="D109" s="237"/>
      <c r="E109" s="237"/>
      <c r="F109" s="237"/>
      <c r="G109" s="57">
        <v>99</v>
      </c>
      <c r="H109" s="72">
        <f>H88+H108</f>
        <v>31453933</v>
      </c>
      <c r="I109" s="72">
        <f>I88+I108</f>
        <v>80142080</v>
      </c>
    </row>
    <row r="110" spans="1:9">
      <c r="A110" s="220" t="s">
        <v>163</v>
      </c>
      <c r="B110" s="220"/>
      <c r="C110" s="220"/>
      <c r="D110" s="220"/>
      <c r="E110" s="220"/>
      <c r="F110" s="220"/>
      <c r="G110" s="230"/>
      <c r="H110" s="230"/>
      <c r="I110" s="230"/>
    </row>
    <row r="111" spans="1:9" ht="24.75" customHeight="1">
      <c r="A111" s="231" t="s">
        <v>411</v>
      </c>
      <c r="B111" s="231"/>
      <c r="C111" s="231"/>
      <c r="D111" s="231"/>
      <c r="E111" s="231"/>
      <c r="F111" s="231"/>
      <c r="G111" s="57">
        <v>100</v>
      </c>
      <c r="H111" s="72">
        <f>H112+H113</f>
        <v>0</v>
      </c>
      <c r="I111" s="72">
        <f>I112+I113</f>
        <v>0</v>
      </c>
    </row>
    <row r="112" spans="1:9">
      <c r="A112" s="232" t="s">
        <v>116</v>
      </c>
      <c r="B112" s="232"/>
      <c r="C112" s="232"/>
      <c r="D112" s="232"/>
      <c r="E112" s="232"/>
      <c r="F112" s="232"/>
      <c r="G112" s="56">
        <v>101</v>
      </c>
      <c r="H112" s="73">
        <v>0</v>
      </c>
      <c r="I112" s="73">
        <v>0</v>
      </c>
    </row>
    <row r="113" spans="1:9">
      <c r="A113" s="232" t="s">
        <v>164</v>
      </c>
      <c r="B113" s="232"/>
      <c r="C113" s="232"/>
      <c r="D113" s="232"/>
      <c r="E113" s="232"/>
      <c r="F113" s="232"/>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L18" sqref="L18"/>
    </sheetView>
  </sheetViews>
  <sheetFormatPr defaultColWidth="9.140625" defaultRowHeight="12.75"/>
  <cols>
    <col min="1" max="6" width="9.140625" style="2"/>
    <col min="7" max="7" width="9.140625" style="7"/>
    <col min="8" max="9" width="16.28515625" style="22" customWidth="1"/>
    <col min="10" max="16384" width="9.140625" style="2"/>
  </cols>
  <sheetData>
    <row r="1" spans="1:9">
      <c r="A1" s="227" t="s">
        <v>165</v>
      </c>
      <c r="B1" s="242"/>
      <c r="C1" s="242"/>
      <c r="D1" s="242"/>
      <c r="E1" s="242"/>
      <c r="F1" s="242"/>
      <c r="G1" s="242"/>
      <c r="H1" s="242"/>
      <c r="I1" s="242"/>
    </row>
    <row r="2" spans="1:9">
      <c r="A2" s="226" t="s">
        <v>465</v>
      </c>
      <c r="B2" s="207"/>
      <c r="C2" s="207"/>
      <c r="D2" s="207"/>
      <c r="E2" s="207"/>
      <c r="F2" s="207"/>
      <c r="G2" s="207"/>
      <c r="H2" s="207"/>
      <c r="I2" s="207"/>
    </row>
    <row r="3" spans="1:9">
      <c r="A3" s="235" t="s">
        <v>431</v>
      </c>
      <c r="B3" s="245"/>
      <c r="C3" s="245"/>
      <c r="D3" s="245"/>
      <c r="E3" s="245"/>
      <c r="F3" s="245"/>
      <c r="G3" s="245"/>
      <c r="H3" s="245"/>
      <c r="I3" s="245"/>
    </row>
    <row r="4" spans="1:9">
      <c r="A4" s="243" t="s">
        <v>464</v>
      </c>
      <c r="B4" s="210"/>
      <c r="C4" s="210"/>
      <c r="D4" s="210"/>
      <c r="E4" s="210"/>
      <c r="F4" s="210"/>
      <c r="G4" s="210"/>
      <c r="H4" s="210"/>
      <c r="I4" s="211"/>
    </row>
    <row r="5" spans="1:9" ht="22.5">
      <c r="A5" s="223" t="s">
        <v>2</v>
      </c>
      <c r="B5" s="215"/>
      <c r="C5" s="215"/>
      <c r="D5" s="215"/>
      <c r="E5" s="215"/>
      <c r="F5" s="215"/>
      <c r="G5" s="62" t="s">
        <v>106</v>
      </c>
      <c r="H5" s="59" t="s">
        <v>290</v>
      </c>
      <c r="I5" s="59" t="s">
        <v>275</v>
      </c>
    </row>
    <row r="6" spans="1:9">
      <c r="A6" s="246">
        <v>1</v>
      </c>
      <c r="B6" s="215"/>
      <c r="C6" s="215"/>
      <c r="D6" s="215"/>
      <c r="E6" s="215"/>
      <c r="F6" s="215"/>
      <c r="G6" s="59">
        <v>2</v>
      </c>
      <c r="H6" s="59" t="s">
        <v>166</v>
      </c>
      <c r="I6" s="59" t="s">
        <v>167</v>
      </c>
    </row>
    <row r="7" spans="1:9">
      <c r="A7" s="247" t="s">
        <v>168</v>
      </c>
      <c r="B7" s="247"/>
      <c r="C7" s="247"/>
      <c r="D7" s="247"/>
      <c r="E7" s="247"/>
      <c r="F7" s="247"/>
      <c r="G7" s="247"/>
      <c r="H7" s="247"/>
      <c r="I7" s="247"/>
    </row>
    <row r="8" spans="1:9" ht="12.75" customHeight="1">
      <c r="A8" s="222" t="s">
        <v>169</v>
      </c>
      <c r="B8" s="222"/>
      <c r="C8" s="222"/>
      <c r="D8" s="222"/>
      <c r="E8" s="222"/>
      <c r="F8" s="222"/>
      <c r="G8" s="61">
        <v>1</v>
      </c>
      <c r="H8" s="74">
        <v>0</v>
      </c>
      <c r="I8" s="74">
        <v>0</v>
      </c>
    </row>
    <row r="9" spans="1:9" ht="12.75" customHeight="1">
      <c r="A9" s="229" t="s">
        <v>170</v>
      </c>
      <c r="B9" s="229"/>
      <c r="C9" s="229"/>
      <c r="D9" s="229"/>
      <c r="E9" s="229"/>
      <c r="F9" s="229"/>
      <c r="G9" s="57">
        <v>2</v>
      </c>
      <c r="H9" s="75">
        <f>H10+H11+H12+H13+H14+H15+H16+H17</f>
        <v>0</v>
      </c>
      <c r="I9" s="75">
        <f>I10+I11+I12+I13+I14+I15+I16+I17</f>
        <v>0</v>
      </c>
    </row>
    <row r="10" spans="1:9" ht="12.75" customHeight="1">
      <c r="A10" s="244" t="s">
        <v>171</v>
      </c>
      <c r="B10" s="244"/>
      <c r="C10" s="244"/>
      <c r="D10" s="244"/>
      <c r="E10" s="244"/>
      <c r="F10" s="244"/>
      <c r="G10" s="61">
        <v>3</v>
      </c>
      <c r="H10" s="74">
        <v>0</v>
      </c>
      <c r="I10" s="74">
        <v>0</v>
      </c>
    </row>
    <row r="11" spans="1:9" ht="31.15" customHeight="1">
      <c r="A11" s="244" t="s">
        <v>295</v>
      </c>
      <c r="B11" s="244"/>
      <c r="C11" s="244"/>
      <c r="D11" s="244"/>
      <c r="E11" s="244"/>
      <c r="F11" s="244"/>
      <c r="G11" s="61">
        <v>4</v>
      </c>
      <c r="H11" s="74">
        <v>0</v>
      </c>
      <c r="I11" s="74">
        <v>0</v>
      </c>
    </row>
    <row r="12" spans="1:9" ht="28.15" customHeight="1">
      <c r="A12" s="244" t="s">
        <v>296</v>
      </c>
      <c r="B12" s="244"/>
      <c r="C12" s="244"/>
      <c r="D12" s="244"/>
      <c r="E12" s="244"/>
      <c r="F12" s="244"/>
      <c r="G12" s="61">
        <v>5</v>
      </c>
      <c r="H12" s="74">
        <v>0</v>
      </c>
      <c r="I12" s="74">
        <v>0</v>
      </c>
    </row>
    <row r="13" spans="1:9" ht="12.75" customHeight="1">
      <c r="A13" s="244" t="s">
        <v>172</v>
      </c>
      <c r="B13" s="244"/>
      <c r="C13" s="244"/>
      <c r="D13" s="244"/>
      <c r="E13" s="244"/>
      <c r="F13" s="244"/>
      <c r="G13" s="61">
        <v>6</v>
      </c>
      <c r="H13" s="74">
        <v>0</v>
      </c>
      <c r="I13" s="74">
        <v>0</v>
      </c>
    </row>
    <row r="14" spans="1:9" ht="12.75" customHeight="1">
      <c r="A14" s="244" t="s">
        <v>173</v>
      </c>
      <c r="B14" s="244"/>
      <c r="C14" s="244"/>
      <c r="D14" s="244"/>
      <c r="E14" s="244"/>
      <c r="F14" s="244"/>
      <c r="G14" s="61">
        <v>7</v>
      </c>
      <c r="H14" s="74">
        <v>0</v>
      </c>
      <c r="I14" s="74">
        <v>0</v>
      </c>
    </row>
    <row r="15" spans="1:9" ht="12.75" customHeight="1">
      <c r="A15" s="244" t="s">
        <v>174</v>
      </c>
      <c r="B15" s="244"/>
      <c r="C15" s="244"/>
      <c r="D15" s="244"/>
      <c r="E15" s="244"/>
      <c r="F15" s="244"/>
      <c r="G15" s="61">
        <v>8</v>
      </c>
      <c r="H15" s="74">
        <v>0</v>
      </c>
      <c r="I15" s="74">
        <v>0</v>
      </c>
    </row>
    <row r="16" spans="1:9" ht="12.75" customHeight="1">
      <c r="A16" s="244" t="s">
        <v>175</v>
      </c>
      <c r="B16" s="244"/>
      <c r="C16" s="244"/>
      <c r="D16" s="244"/>
      <c r="E16" s="244"/>
      <c r="F16" s="244"/>
      <c r="G16" s="61">
        <v>9</v>
      </c>
      <c r="H16" s="74">
        <v>0</v>
      </c>
      <c r="I16" s="74">
        <v>0</v>
      </c>
    </row>
    <row r="17" spans="1:9" ht="27.6" customHeight="1">
      <c r="A17" s="244" t="s">
        <v>176</v>
      </c>
      <c r="B17" s="244"/>
      <c r="C17" s="244"/>
      <c r="D17" s="244"/>
      <c r="E17" s="244"/>
      <c r="F17" s="244"/>
      <c r="G17" s="61">
        <v>10</v>
      </c>
      <c r="H17" s="74">
        <v>0</v>
      </c>
      <c r="I17" s="74">
        <v>0</v>
      </c>
    </row>
    <row r="18" spans="1:9" ht="29.45" customHeight="1">
      <c r="A18" s="237" t="s">
        <v>298</v>
      </c>
      <c r="B18" s="237"/>
      <c r="C18" s="237"/>
      <c r="D18" s="237"/>
      <c r="E18" s="237"/>
      <c r="F18" s="237"/>
      <c r="G18" s="57">
        <v>11</v>
      </c>
      <c r="H18" s="75">
        <f>H8+H9</f>
        <v>0</v>
      </c>
      <c r="I18" s="75">
        <f>I8+I9</f>
        <v>0</v>
      </c>
    </row>
    <row r="19" spans="1:9" ht="12.75" customHeight="1">
      <c r="A19" s="229" t="s">
        <v>177</v>
      </c>
      <c r="B19" s="229"/>
      <c r="C19" s="229"/>
      <c r="D19" s="229"/>
      <c r="E19" s="229"/>
      <c r="F19" s="229"/>
      <c r="G19" s="57">
        <v>12</v>
      </c>
      <c r="H19" s="75">
        <f>H20+H21+H22+H23</f>
        <v>0</v>
      </c>
      <c r="I19" s="75">
        <f>I20+I21+I22+I23</f>
        <v>0</v>
      </c>
    </row>
    <row r="20" spans="1:9" ht="12.75" customHeight="1">
      <c r="A20" s="244" t="s">
        <v>178</v>
      </c>
      <c r="B20" s="244"/>
      <c r="C20" s="244"/>
      <c r="D20" s="244"/>
      <c r="E20" s="244"/>
      <c r="F20" s="244"/>
      <c r="G20" s="61">
        <v>13</v>
      </c>
      <c r="H20" s="74">
        <v>0</v>
      </c>
      <c r="I20" s="74">
        <v>0</v>
      </c>
    </row>
    <row r="21" spans="1:9" ht="12.75" customHeight="1">
      <c r="A21" s="244" t="s">
        <v>179</v>
      </c>
      <c r="B21" s="244"/>
      <c r="C21" s="244"/>
      <c r="D21" s="244"/>
      <c r="E21" s="244"/>
      <c r="F21" s="244"/>
      <c r="G21" s="61">
        <v>14</v>
      </c>
      <c r="H21" s="74">
        <v>0</v>
      </c>
      <c r="I21" s="74">
        <v>0</v>
      </c>
    </row>
    <row r="22" spans="1:9" ht="12.75" customHeight="1">
      <c r="A22" s="244" t="s">
        <v>180</v>
      </c>
      <c r="B22" s="244"/>
      <c r="C22" s="244"/>
      <c r="D22" s="244"/>
      <c r="E22" s="244"/>
      <c r="F22" s="244"/>
      <c r="G22" s="61">
        <v>15</v>
      </c>
      <c r="H22" s="74">
        <v>0</v>
      </c>
      <c r="I22" s="74">
        <v>0</v>
      </c>
    </row>
    <row r="23" spans="1:9" ht="12.75" customHeight="1">
      <c r="A23" s="244" t="s">
        <v>181</v>
      </c>
      <c r="B23" s="244"/>
      <c r="C23" s="244"/>
      <c r="D23" s="244"/>
      <c r="E23" s="244"/>
      <c r="F23" s="244"/>
      <c r="G23" s="61">
        <v>16</v>
      </c>
      <c r="H23" s="74">
        <v>0</v>
      </c>
      <c r="I23" s="74">
        <v>0</v>
      </c>
    </row>
    <row r="24" spans="1:9" ht="12.75" customHeight="1">
      <c r="A24" s="237" t="s">
        <v>182</v>
      </c>
      <c r="B24" s="237"/>
      <c r="C24" s="237"/>
      <c r="D24" s="237"/>
      <c r="E24" s="237"/>
      <c r="F24" s="237"/>
      <c r="G24" s="57">
        <v>17</v>
      </c>
      <c r="H24" s="75">
        <f>H18+H19</f>
        <v>0</v>
      </c>
      <c r="I24" s="75">
        <f>I18+I19</f>
        <v>0</v>
      </c>
    </row>
    <row r="25" spans="1:9" ht="12.75" customHeight="1">
      <c r="A25" s="222" t="s">
        <v>183</v>
      </c>
      <c r="B25" s="222"/>
      <c r="C25" s="222"/>
      <c r="D25" s="222"/>
      <c r="E25" s="222"/>
      <c r="F25" s="222"/>
      <c r="G25" s="61">
        <v>18</v>
      </c>
      <c r="H25" s="74">
        <v>0</v>
      </c>
      <c r="I25" s="74">
        <v>0</v>
      </c>
    </row>
    <row r="26" spans="1:9" ht="12.75" customHeight="1">
      <c r="A26" s="222" t="s">
        <v>184</v>
      </c>
      <c r="B26" s="222"/>
      <c r="C26" s="222"/>
      <c r="D26" s="222"/>
      <c r="E26" s="222"/>
      <c r="F26" s="222"/>
      <c r="G26" s="61">
        <v>19</v>
      </c>
      <c r="H26" s="74">
        <v>0</v>
      </c>
      <c r="I26" s="74">
        <v>0</v>
      </c>
    </row>
    <row r="27" spans="1:9" ht="28.9" customHeight="1">
      <c r="A27" s="231" t="s">
        <v>185</v>
      </c>
      <c r="B27" s="231"/>
      <c r="C27" s="231"/>
      <c r="D27" s="231"/>
      <c r="E27" s="231"/>
      <c r="F27" s="231"/>
      <c r="G27" s="57">
        <v>20</v>
      </c>
      <c r="H27" s="75">
        <f>H24+H25+H26</f>
        <v>0</v>
      </c>
      <c r="I27" s="75">
        <f>I24+I25+I26</f>
        <v>0</v>
      </c>
    </row>
    <row r="28" spans="1:9">
      <c r="A28" s="247" t="s">
        <v>186</v>
      </c>
      <c r="B28" s="247"/>
      <c r="C28" s="247"/>
      <c r="D28" s="247"/>
      <c r="E28" s="247"/>
      <c r="F28" s="247"/>
      <c r="G28" s="247"/>
      <c r="H28" s="247"/>
      <c r="I28" s="247"/>
    </row>
    <row r="29" spans="1:9" ht="23.45" customHeight="1">
      <c r="A29" s="222" t="s">
        <v>187</v>
      </c>
      <c r="B29" s="222"/>
      <c r="C29" s="222"/>
      <c r="D29" s="222"/>
      <c r="E29" s="222"/>
      <c r="F29" s="222"/>
      <c r="G29" s="61">
        <v>21</v>
      </c>
      <c r="H29" s="73">
        <v>0</v>
      </c>
      <c r="I29" s="73">
        <v>0</v>
      </c>
    </row>
    <row r="30" spans="1:9" ht="12.75" customHeight="1">
      <c r="A30" s="222" t="s">
        <v>188</v>
      </c>
      <c r="B30" s="222"/>
      <c r="C30" s="222"/>
      <c r="D30" s="222"/>
      <c r="E30" s="222"/>
      <c r="F30" s="222"/>
      <c r="G30" s="61">
        <v>22</v>
      </c>
      <c r="H30" s="73">
        <v>0</v>
      </c>
      <c r="I30" s="73">
        <v>0</v>
      </c>
    </row>
    <row r="31" spans="1:9" ht="12.75" customHeight="1">
      <c r="A31" s="222" t="s">
        <v>189</v>
      </c>
      <c r="B31" s="222"/>
      <c r="C31" s="222"/>
      <c r="D31" s="222"/>
      <c r="E31" s="222"/>
      <c r="F31" s="222"/>
      <c r="G31" s="61">
        <v>23</v>
      </c>
      <c r="H31" s="73">
        <v>0</v>
      </c>
      <c r="I31" s="73">
        <v>0</v>
      </c>
    </row>
    <row r="32" spans="1:9" ht="12.75" customHeight="1">
      <c r="A32" s="222" t="s">
        <v>190</v>
      </c>
      <c r="B32" s="222"/>
      <c r="C32" s="222"/>
      <c r="D32" s="222"/>
      <c r="E32" s="222"/>
      <c r="F32" s="222"/>
      <c r="G32" s="61">
        <v>24</v>
      </c>
      <c r="H32" s="73">
        <v>0</v>
      </c>
      <c r="I32" s="73">
        <v>0</v>
      </c>
    </row>
    <row r="33" spans="1:9" ht="12.75" customHeight="1">
      <c r="A33" s="222" t="s">
        <v>191</v>
      </c>
      <c r="B33" s="222"/>
      <c r="C33" s="222"/>
      <c r="D33" s="222"/>
      <c r="E33" s="222"/>
      <c r="F33" s="222"/>
      <c r="G33" s="61">
        <v>25</v>
      </c>
      <c r="H33" s="73">
        <v>0</v>
      </c>
      <c r="I33" s="73">
        <v>0</v>
      </c>
    </row>
    <row r="34" spans="1:9" ht="12.75" customHeight="1">
      <c r="A34" s="222" t="s">
        <v>192</v>
      </c>
      <c r="B34" s="222"/>
      <c r="C34" s="222"/>
      <c r="D34" s="222"/>
      <c r="E34" s="222"/>
      <c r="F34" s="222"/>
      <c r="G34" s="61">
        <v>26</v>
      </c>
      <c r="H34" s="73">
        <v>0</v>
      </c>
      <c r="I34" s="73">
        <v>0</v>
      </c>
    </row>
    <row r="35" spans="1:9" ht="27.6" customHeight="1">
      <c r="A35" s="237" t="s">
        <v>193</v>
      </c>
      <c r="B35" s="237"/>
      <c r="C35" s="237"/>
      <c r="D35" s="237"/>
      <c r="E35" s="237"/>
      <c r="F35" s="237"/>
      <c r="G35" s="57">
        <v>27</v>
      </c>
      <c r="H35" s="72">
        <f>H29+H30+H31+H32+H33+H34</f>
        <v>0</v>
      </c>
      <c r="I35" s="72">
        <f>I29+I30+I31+I32+I33+I34</f>
        <v>0</v>
      </c>
    </row>
    <row r="36" spans="1:9" ht="26.45" customHeight="1">
      <c r="A36" s="222" t="s">
        <v>194</v>
      </c>
      <c r="B36" s="222"/>
      <c r="C36" s="222"/>
      <c r="D36" s="222"/>
      <c r="E36" s="222"/>
      <c r="F36" s="222"/>
      <c r="G36" s="61">
        <v>28</v>
      </c>
      <c r="H36" s="73">
        <v>0</v>
      </c>
      <c r="I36" s="73">
        <v>0</v>
      </c>
    </row>
    <row r="37" spans="1:9" ht="12.75" customHeight="1">
      <c r="A37" s="222" t="s">
        <v>195</v>
      </c>
      <c r="B37" s="222"/>
      <c r="C37" s="222"/>
      <c r="D37" s="222"/>
      <c r="E37" s="222"/>
      <c r="F37" s="222"/>
      <c r="G37" s="61">
        <v>29</v>
      </c>
      <c r="H37" s="73">
        <v>0</v>
      </c>
      <c r="I37" s="73">
        <v>0</v>
      </c>
    </row>
    <row r="38" spans="1:9" ht="12.75" customHeight="1">
      <c r="A38" s="222" t="s">
        <v>196</v>
      </c>
      <c r="B38" s="222"/>
      <c r="C38" s="222"/>
      <c r="D38" s="222"/>
      <c r="E38" s="222"/>
      <c r="F38" s="222"/>
      <c r="G38" s="61">
        <v>30</v>
      </c>
      <c r="H38" s="73">
        <v>0</v>
      </c>
      <c r="I38" s="73">
        <v>0</v>
      </c>
    </row>
    <row r="39" spans="1:9" ht="12.75" customHeight="1">
      <c r="A39" s="222" t="s">
        <v>197</v>
      </c>
      <c r="B39" s="222"/>
      <c r="C39" s="222"/>
      <c r="D39" s="222"/>
      <c r="E39" s="222"/>
      <c r="F39" s="222"/>
      <c r="G39" s="61">
        <v>31</v>
      </c>
      <c r="H39" s="73">
        <v>0</v>
      </c>
      <c r="I39" s="73">
        <v>0</v>
      </c>
    </row>
    <row r="40" spans="1:9" ht="12.75" customHeight="1">
      <c r="A40" s="222" t="s">
        <v>198</v>
      </c>
      <c r="B40" s="222"/>
      <c r="C40" s="222"/>
      <c r="D40" s="222"/>
      <c r="E40" s="222"/>
      <c r="F40" s="222"/>
      <c r="G40" s="61">
        <v>32</v>
      </c>
      <c r="H40" s="73">
        <v>0</v>
      </c>
      <c r="I40" s="73">
        <v>0</v>
      </c>
    </row>
    <row r="41" spans="1:9" ht="22.9" customHeight="1">
      <c r="A41" s="237" t="s">
        <v>199</v>
      </c>
      <c r="B41" s="237"/>
      <c r="C41" s="237"/>
      <c r="D41" s="237"/>
      <c r="E41" s="237"/>
      <c r="F41" s="237"/>
      <c r="G41" s="57">
        <v>33</v>
      </c>
      <c r="H41" s="72">
        <f>H36+H37+H38+H39+H40</f>
        <v>0</v>
      </c>
      <c r="I41" s="72">
        <f>I36+I37+I38+I39+I40</f>
        <v>0</v>
      </c>
    </row>
    <row r="42" spans="1:9" ht="30.6" customHeight="1">
      <c r="A42" s="231" t="s">
        <v>200</v>
      </c>
      <c r="B42" s="231"/>
      <c r="C42" s="231"/>
      <c r="D42" s="231"/>
      <c r="E42" s="231"/>
      <c r="F42" s="231"/>
      <c r="G42" s="57">
        <v>34</v>
      </c>
      <c r="H42" s="72">
        <f>H35+H41</f>
        <v>0</v>
      </c>
      <c r="I42" s="72">
        <f>I35+I41</f>
        <v>0</v>
      </c>
    </row>
    <row r="43" spans="1:9">
      <c r="A43" s="247" t="s">
        <v>201</v>
      </c>
      <c r="B43" s="247"/>
      <c r="C43" s="247"/>
      <c r="D43" s="247"/>
      <c r="E43" s="247"/>
      <c r="F43" s="247"/>
      <c r="G43" s="247"/>
      <c r="H43" s="247"/>
      <c r="I43" s="247"/>
    </row>
    <row r="44" spans="1:9" ht="12.75" customHeight="1">
      <c r="A44" s="222" t="s">
        <v>202</v>
      </c>
      <c r="B44" s="222"/>
      <c r="C44" s="222"/>
      <c r="D44" s="222"/>
      <c r="E44" s="222"/>
      <c r="F44" s="222"/>
      <c r="G44" s="61">
        <v>35</v>
      </c>
      <c r="H44" s="73">
        <v>0</v>
      </c>
      <c r="I44" s="73">
        <v>0</v>
      </c>
    </row>
    <row r="45" spans="1:9" ht="27.6" customHeight="1">
      <c r="A45" s="222" t="s">
        <v>203</v>
      </c>
      <c r="B45" s="222"/>
      <c r="C45" s="222"/>
      <c r="D45" s="222"/>
      <c r="E45" s="222"/>
      <c r="F45" s="222"/>
      <c r="G45" s="61">
        <v>36</v>
      </c>
      <c r="H45" s="73">
        <v>0</v>
      </c>
      <c r="I45" s="73">
        <v>0</v>
      </c>
    </row>
    <row r="46" spans="1:9" ht="12.75" customHeight="1">
      <c r="A46" s="222" t="s">
        <v>204</v>
      </c>
      <c r="B46" s="222"/>
      <c r="C46" s="222"/>
      <c r="D46" s="222"/>
      <c r="E46" s="222"/>
      <c r="F46" s="222"/>
      <c r="G46" s="61">
        <v>37</v>
      </c>
      <c r="H46" s="73">
        <v>0</v>
      </c>
      <c r="I46" s="73">
        <v>0</v>
      </c>
    </row>
    <row r="47" spans="1:9" ht="12.75" customHeight="1">
      <c r="A47" s="222" t="s">
        <v>205</v>
      </c>
      <c r="B47" s="222"/>
      <c r="C47" s="222"/>
      <c r="D47" s="222"/>
      <c r="E47" s="222"/>
      <c r="F47" s="222"/>
      <c r="G47" s="61">
        <v>38</v>
      </c>
      <c r="H47" s="73">
        <v>0</v>
      </c>
      <c r="I47" s="73">
        <v>0</v>
      </c>
    </row>
    <row r="48" spans="1:9" ht="25.9" customHeight="1">
      <c r="A48" s="237" t="s">
        <v>206</v>
      </c>
      <c r="B48" s="237"/>
      <c r="C48" s="237"/>
      <c r="D48" s="237"/>
      <c r="E48" s="237"/>
      <c r="F48" s="237"/>
      <c r="G48" s="57">
        <v>39</v>
      </c>
      <c r="H48" s="72">
        <f>H44+H45+H46+H47</f>
        <v>0</v>
      </c>
      <c r="I48" s="72">
        <f>I44+I45+I46+I47</f>
        <v>0</v>
      </c>
    </row>
    <row r="49" spans="1:9" ht="24.6" customHeight="1">
      <c r="A49" s="222" t="s">
        <v>297</v>
      </c>
      <c r="B49" s="222"/>
      <c r="C49" s="222"/>
      <c r="D49" s="222"/>
      <c r="E49" s="222"/>
      <c r="F49" s="222"/>
      <c r="G49" s="61">
        <v>40</v>
      </c>
      <c r="H49" s="73">
        <v>0</v>
      </c>
      <c r="I49" s="73">
        <v>0</v>
      </c>
    </row>
    <row r="50" spans="1:9" ht="12.75" customHeight="1">
      <c r="A50" s="222" t="s">
        <v>207</v>
      </c>
      <c r="B50" s="222"/>
      <c r="C50" s="222"/>
      <c r="D50" s="222"/>
      <c r="E50" s="222"/>
      <c r="F50" s="222"/>
      <c r="G50" s="61">
        <v>41</v>
      </c>
      <c r="H50" s="73">
        <v>0</v>
      </c>
      <c r="I50" s="73">
        <v>0</v>
      </c>
    </row>
    <row r="51" spans="1:9" ht="12.75" customHeight="1">
      <c r="A51" s="222" t="s">
        <v>208</v>
      </c>
      <c r="B51" s="222"/>
      <c r="C51" s="222"/>
      <c r="D51" s="222"/>
      <c r="E51" s="222"/>
      <c r="F51" s="222"/>
      <c r="G51" s="61">
        <v>42</v>
      </c>
      <c r="H51" s="73">
        <v>0</v>
      </c>
      <c r="I51" s="73">
        <v>0</v>
      </c>
    </row>
    <row r="52" spans="1:9" ht="26.45" customHeight="1">
      <c r="A52" s="222" t="s">
        <v>209</v>
      </c>
      <c r="B52" s="222"/>
      <c r="C52" s="222"/>
      <c r="D52" s="222"/>
      <c r="E52" s="222"/>
      <c r="F52" s="222"/>
      <c r="G52" s="61">
        <v>43</v>
      </c>
      <c r="H52" s="73">
        <v>0</v>
      </c>
      <c r="I52" s="73">
        <v>0</v>
      </c>
    </row>
    <row r="53" spans="1:9" ht="12.75" customHeight="1">
      <c r="A53" s="222" t="s">
        <v>210</v>
      </c>
      <c r="B53" s="222"/>
      <c r="C53" s="222"/>
      <c r="D53" s="222"/>
      <c r="E53" s="222"/>
      <c r="F53" s="222"/>
      <c r="G53" s="61">
        <v>44</v>
      </c>
      <c r="H53" s="73">
        <v>0</v>
      </c>
      <c r="I53" s="73">
        <v>0</v>
      </c>
    </row>
    <row r="54" spans="1:9" ht="27.6" customHeight="1">
      <c r="A54" s="237" t="s">
        <v>211</v>
      </c>
      <c r="B54" s="237"/>
      <c r="C54" s="237"/>
      <c r="D54" s="237"/>
      <c r="E54" s="237"/>
      <c r="F54" s="237"/>
      <c r="G54" s="57">
        <v>45</v>
      </c>
      <c r="H54" s="72">
        <f>H49+H50+H51+H52+H53</f>
        <v>0</v>
      </c>
      <c r="I54" s="72">
        <f>I49+I50+I51+I52+I53</f>
        <v>0</v>
      </c>
    </row>
    <row r="55" spans="1:9" ht="27.6" customHeight="1">
      <c r="A55" s="231" t="s">
        <v>212</v>
      </c>
      <c r="B55" s="231"/>
      <c r="C55" s="231"/>
      <c r="D55" s="231"/>
      <c r="E55" s="231"/>
      <c r="F55" s="231"/>
      <c r="G55" s="57">
        <v>46</v>
      </c>
      <c r="H55" s="72">
        <f>H48+H54</f>
        <v>0</v>
      </c>
      <c r="I55" s="72">
        <f>I48+I54</f>
        <v>0</v>
      </c>
    </row>
    <row r="56" spans="1:9">
      <c r="A56" s="200" t="s">
        <v>213</v>
      </c>
      <c r="B56" s="200"/>
      <c r="C56" s="200"/>
      <c r="D56" s="200"/>
      <c r="E56" s="200"/>
      <c r="F56" s="200"/>
      <c r="G56" s="61">
        <v>47</v>
      </c>
      <c r="H56" s="73">
        <v>0</v>
      </c>
      <c r="I56" s="73">
        <v>0</v>
      </c>
    </row>
    <row r="57" spans="1:9" ht="27" customHeight="1">
      <c r="A57" s="231" t="s">
        <v>214</v>
      </c>
      <c r="B57" s="231"/>
      <c r="C57" s="231"/>
      <c r="D57" s="231"/>
      <c r="E57" s="231"/>
      <c r="F57" s="231"/>
      <c r="G57" s="57">
        <v>48</v>
      </c>
      <c r="H57" s="72">
        <f>H27+H42+H55+H56</f>
        <v>0</v>
      </c>
      <c r="I57" s="72">
        <f>I27+I42+I55+I56</f>
        <v>0</v>
      </c>
    </row>
    <row r="58" spans="1:9" ht="15.6" customHeight="1">
      <c r="A58" s="248" t="s">
        <v>215</v>
      </c>
      <c r="B58" s="248"/>
      <c r="C58" s="248"/>
      <c r="D58" s="248"/>
      <c r="E58" s="248"/>
      <c r="F58" s="248"/>
      <c r="G58" s="61">
        <v>49</v>
      </c>
      <c r="H58" s="73">
        <v>0</v>
      </c>
      <c r="I58" s="73">
        <v>0</v>
      </c>
    </row>
    <row r="59" spans="1:9" ht="28.9" customHeight="1">
      <c r="A59" s="231" t="s">
        <v>216</v>
      </c>
      <c r="B59" s="231"/>
      <c r="C59" s="231"/>
      <c r="D59" s="231"/>
      <c r="E59" s="231"/>
      <c r="F59" s="231"/>
      <c r="G59" s="57">
        <v>50</v>
      </c>
      <c r="H59" s="72">
        <f>H57+H58</f>
        <v>0</v>
      </c>
      <c r="I59" s="72">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110" zoomScaleNormal="100" workbookViewId="0">
      <selection activeCell="M44" sqref="M44"/>
    </sheetView>
  </sheetViews>
  <sheetFormatPr defaultRowHeight="12.75"/>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227" t="s">
        <v>217</v>
      </c>
      <c r="B1" s="242"/>
      <c r="C1" s="242"/>
      <c r="D1" s="242"/>
      <c r="E1" s="242"/>
      <c r="F1" s="242"/>
      <c r="G1" s="242"/>
      <c r="H1" s="242"/>
      <c r="I1" s="242"/>
    </row>
    <row r="2" spans="1:9" ht="12.75" customHeight="1">
      <c r="A2" s="226" t="s">
        <v>463</v>
      </c>
      <c r="B2" s="207"/>
      <c r="C2" s="207"/>
      <c r="D2" s="207"/>
      <c r="E2" s="207"/>
      <c r="F2" s="207"/>
      <c r="G2" s="207"/>
      <c r="H2" s="207"/>
      <c r="I2" s="207"/>
    </row>
    <row r="3" spans="1:9">
      <c r="A3" s="235" t="s">
        <v>431</v>
      </c>
      <c r="B3" s="250"/>
      <c r="C3" s="250"/>
      <c r="D3" s="250"/>
      <c r="E3" s="250"/>
      <c r="F3" s="250"/>
      <c r="G3" s="250"/>
      <c r="H3" s="250"/>
      <c r="I3" s="250"/>
    </row>
    <row r="4" spans="1:9">
      <c r="A4" s="243" t="s">
        <v>464</v>
      </c>
      <c r="B4" s="210"/>
      <c r="C4" s="210"/>
      <c r="D4" s="210"/>
      <c r="E4" s="210"/>
      <c r="F4" s="210"/>
      <c r="G4" s="210"/>
      <c r="H4" s="210"/>
      <c r="I4" s="211"/>
    </row>
    <row r="5" spans="1:9" ht="33.75">
      <c r="A5" s="223" t="s">
        <v>2</v>
      </c>
      <c r="B5" s="215"/>
      <c r="C5" s="215"/>
      <c r="D5" s="215"/>
      <c r="E5" s="215"/>
      <c r="F5" s="215"/>
      <c r="G5" s="58" t="s">
        <v>106</v>
      </c>
      <c r="H5" s="59" t="s">
        <v>290</v>
      </c>
      <c r="I5" s="59" t="s">
        <v>275</v>
      </c>
    </row>
    <row r="6" spans="1:9">
      <c r="A6" s="246">
        <v>1</v>
      </c>
      <c r="B6" s="215"/>
      <c r="C6" s="215"/>
      <c r="D6" s="215"/>
      <c r="E6" s="215"/>
      <c r="F6" s="215"/>
      <c r="G6" s="60">
        <v>2</v>
      </c>
      <c r="H6" s="59" t="s">
        <v>166</v>
      </c>
      <c r="I6" s="59" t="s">
        <v>167</v>
      </c>
    </row>
    <row r="7" spans="1:9">
      <c r="A7" s="247" t="s">
        <v>168</v>
      </c>
      <c r="B7" s="249"/>
      <c r="C7" s="249"/>
      <c r="D7" s="249"/>
      <c r="E7" s="249"/>
      <c r="F7" s="249"/>
      <c r="G7" s="249"/>
      <c r="H7" s="249"/>
      <c r="I7" s="249"/>
    </row>
    <row r="8" spans="1:9">
      <c r="A8" s="222" t="s">
        <v>218</v>
      </c>
      <c r="B8" s="222"/>
      <c r="C8" s="222"/>
      <c r="D8" s="222"/>
      <c r="E8" s="222"/>
      <c r="F8" s="222"/>
      <c r="G8" s="56">
        <v>1</v>
      </c>
      <c r="H8" s="73">
        <v>84492256</v>
      </c>
      <c r="I8" s="73">
        <v>195110496</v>
      </c>
    </row>
    <row r="9" spans="1:9">
      <c r="A9" s="222" t="s">
        <v>219</v>
      </c>
      <c r="B9" s="222"/>
      <c r="C9" s="222"/>
      <c r="D9" s="222"/>
      <c r="E9" s="222"/>
      <c r="F9" s="222"/>
      <c r="G9" s="56">
        <v>2</v>
      </c>
      <c r="H9" s="73">
        <v>0</v>
      </c>
      <c r="I9" s="73">
        <v>0</v>
      </c>
    </row>
    <row r="10" spans="1:9">
      <c r="A10" s="222" t="s">
        <v>220</v>
      </c>
      <c r="B10" s="222"/>
      <c r="C10" s="222"/>
      <c r="D10" s="222"/>
      <c r="E10" s="222"/>
      <c r="F10" s="222"/>
      <c r="G10" s="56">
        <v>3</v>
      </c>
      <c r="H10" s="73">
        <v>34681</v>
      </c>
      <c r="I10" s="73">
        <v>117373</v>
      </c>
    </row>
    <row r="11" spans="1:9">
      <c r="A11" s="222" t="s">
        <v>221</v>
      </c>
      <c r="B11" s="222"/>
      <c r="C11" s="222"/>
      <c r="D11" s="222"/>
      <c r="E11" s="222"/>
      <c r="F11" s="222"/>
      <c r="G11" s="56">
        <v>4</v>
      </c>
      <c r="H11" s="73">
        <v>4506550</v>
      </c>
      <c r="I11" s="73">
        <v>1105739</v>
      </c>
    </row>
    <row r="12" spans="1:9">
      <c r="A12" s="222" t="s">
        <v>369</v>
      </c>
      <c r="B12" s="222"/>
      <c r="C12" s="222"/>
      <c r="D12" s="222"/>
      <c r="E12" s="222"/>
      <c r="F12" s="222"/>
      <c r="G12" s="56">
        <v>5</v>
      </c>
      <c r="H12" s="73">
        <v>1068624</v>
      </c>
      <c r="I12" s="73">
        <v>465071</v>
      </c>
    </row>
    <row r="13" spans="1:9" ht="24" customHeight="1">
      <c r="A13" s="233" t="s">
        <v>377</v>
      </c>
      <c r="B13" s="233"/>
      <c r="C13" s="233"/>
      <c r="D13" s="233"/>
      <c r="E13" s="233"/>
      <c r="F13" s="233"/>
      <c r="G13" s="57">
        <v>6</v>
      </c>
      <c r="H13" s="76">
        <f>SUM(H8:H12)</f>
        <v>90102111</v>
      </c>
      <c r="I13" s="76">
        <f>SUM(I8:I12)</f>
        <v>196798679</v>
      </c>
    </row>
    <row r="14" spans="1:9">
      <c r="A14" s="222" t="s">
        <v>370</v>
      </c>
      <c r="B14" s="222"/>
      <c r="C14" s="222"/>
      <c r="D14" s="222"/>
      <c r="E14" s="222"/>
      <c r="F14" s="222"/>
      <c r="G14" s="56">
        <v>7</v>
      </c>
      <c r="H14" s="73">
        <v>-60026542</v>
      </c>
      <c r="I14" s="73">
        <v>-136759051</v>
      </c>
    </row>
    <row r="15" spans="1:9">
      <c r="A15" s="222" t="s">
        <v>371</v>
      </c>
      <c r="B15" s="222"/>
      <c r="C15" s="222"/>
      <c r="D15" s="222"/>
      <c r="E15" s="222"/>
      <c r="F15" s="222"/>
      <c r="G15" s="56">
        <v>8</v>
      </c>
      <c r="H15" s="73">
        <v>-16190152</v>
      </c>
      <c r="I15" s="73">
        <v>-28524039</v>
      </c>
    </row>
    <row r="16" spans="1:9">
      <c r="A16" s="222" t="s">
        <v>372</v>
      </c>
      <c r="B16" s="222"/>
      <c r="C16" s="222"/>
      <c r="D16" s="222"/>
      <c r="E16" s="222"/>
      <c r="F16" s="222"/>
      <c r="G16" s="56">
        <v>9</v>
      </c>
      <c r="H16" s="73">
        <v>-350372</v>
      </c>
      <c r="I16" s="73">
        <v>-989371</v>
      </c>
    </row>
    <row r="17" spans="1:9">
      <c r="A17" s="222" t="s">
        <v>373</v>
      </c>
      <c r="B17" s="222"/>
      <c r="C17" s="222"/>
      <c r="D17" s="222"/>
      <c r="E17" s="222"/>
      <c r="F17" s="222"/>
      <c r="G17" s="56">
        <v>10</v>
      </c>
      <c r="H17" s="73">
        <v>-30946</v>
      </c>
      <c r="I17" s="73">
        <v>-138378</v>
      </c>
    </row>
    <row r="18" spans="1:9">
      <c r="A18" s="222" t="s">
        <v>374</v>
      </c>
      <c r="B18" s="222"/>
      <c r="C18" s="222"/>
      <c r="D18" s="222"/>
      <c r="E18" s="222"/>
      <c r="F18" s="222"/>
      <c r="G18" s="56">
        <v>11</v>
      </c>
      <c r="H18" s="73">
        <v>-386527</v>
      </c>
      <c r="I18" s="73">
        <v>-110732</v>
      </c>
    </row>
    <row r="19" spans="1:9">
      <c r="A19" s="222" t="s">
        <v>375</v>
      </c>
      <c r="B19" s="222"/>
      <c r="C19" s="222"/>
      <c r="D19" s="222"/>
      <c r="E19" s="222"/>
      <c r="F19" s="222"/>
      <c r="G19" s="56">
        <v>12</v>
      </c>
      <c r="H19" s="73">
        <v>-2371195</v>
      </c>
      <c r="I19" s="73">
        <v>-5093865</v>
      </c>
    </row>
    <row r="20" spans="1:9" ht="26.25" customHeight="1">
      <c r="A20" s="233" t="s">
        <v>378</v>
      </c>
      <c r="B20" s="233"/>
      <c r="C20" s="233"/>
      <c r="D20" s="233"/>
      <c r="E20" s="233"/>
      <c r="F20" s="233"/>
      <c r="G20" s="57">
        <v>13</v>
      </c>
      <c r="H20" s="76">
        <f>SUM(H14:H19)</f>
        <v>-79355734</v>
      </c>
      <c r="I20" s="76">
        <f>SUM(I14:I19)</f>
        <v>-171615436</v>
      </c>
    </row>
    <row r="21" spans="1:9" ht="25.9" customHeight="1">
      <c r="A21" s="231" t="s">
        <v>379</v>
      </c>
      <c r="B21" s="231"/>
      <c r="C21" s="231"/>
      <c r="D21" s="231"/>
      <c r="E21" s="231"/>
      <c r="F21" s="231"/>
      <c r="G21" s="57">
        <v>14</v>
      </c>
      <c r="H21" s="72">
        <f>H13+H20</f>
        <v>10746377</v>
      </c>
      <c r="I21" s="72">
        <f>I13+I20</f>
        <v>25183243</v>
      </c>
    </row>
    <row r="22" spans="1:9">
      <c r="A22" s="247" t="s">
        <v>186</v>
      </c>
      <c r="B22" s="249"/>
      <c r="C22" s="249"/>
      <c r="D22" s="249"/>
      <c r="E22" s="249"/>
      <c r="F22" s="249"/>
      <c r="G22" s="249"/>
      <c r="H22" s="249"/>
      <c r="I22" s="249"/>
    </row>
    <row r="23" spans="1:9" ht="26.45" customHeight="1">
      <c r="A23" s="222" t="s">
        <v>222</v>
      </c>
      <c r="B23" s="222"/>
      <c r="C23" s="222"/>
      <c r="D23" s="222"/>
      <c r="E23" s="222"/>
      <c r="F23" s="222"/>
      <c r="G23" s="56">
        <v>15</v>
      </c>
      <c r="H23" s="73">
        <v>849255</v>
      </c>
      <c r="I23" s="73">
        <v>3987305</v>
      </c>
    </row>
    <row r="24" spans="1:9">
      <c r="A24" s="222" t="s">
        <v>223</v>
      </c>
      <c r="B24" s="222"/>
      <c r="C24" s="222"/>
      <c r="D24" s="222"/>
      <c r="E24" s="222"/>
      <c r="F24" s="222"/>
      <c r="G24" s="56">
        <v>16</v>
      </c>
      <c r="H24" s="73">
        <v>0</v>
      </c>
      <c r="I24" s="73">
        <v>135811</v>
      </c>
    </row>
    <row r="25" spans="1:9">
      <c r="A25" s="222" t="s">
        <v>224</v>
      </c>
      <c r="B25" s="222"/>
      <c r="C25" s="222"/>
      <c r="D25" s="222"/>
      <c r="E25" s="222"/>
      <c r="F25" s="222"/>
      <c r="G25" s="56">
        <v>17</v>
      </c>
      <c r="H25" s="73">
        <v>737438</v>
      </c>
      <c r="I25" s="73">
        <v>478046</v>
      </c>
    </row>
    <row r="26" spans="1:9">
      <c r="A26" s="222" t="s">
        <v>225</v>
      </c>
      <c r="B26" s="222"/>
      <c r="C26" s="222"/>
      <c r="D26" s="222"/>
      <c r="E26" s="222"/>
      <c r="F26" s="222"/>
      <c r="G26" s="56">
        <v>18</v>
      </c>
      <c r="H26" s="73">
        <v>21083972</v>
      </c>
      <c r="I26" s="73">
        <v>49645685</v>
      </c>
    </row>
    <row r="27" spans="1:9">
      <c r="A27" s="222" t="s">
        <v>226</v>
      </c>
      <c r="B27" s="222"/>
      <c r="C27" s="222"/>
      <c r="D27" s="222"/>
      <c r="E27" s="222"/>
      <c r="F27" s="222"/>
      <c r="G27" s="56">
        <v>19</v>
      </c>
      <c r="H27" s="73">
        <v>10370000</v>
      </c>
      <c r="I27" s="73">
        <v>16580000</v>
      </c>
    </row>
    <row r="28" spans="1:9">
      <c r="A28" s="222" t="s">
        <v>227</v>
      </c>
      <c r="B28" s="222"/>
      <c r="C28" s="222"/>
      <c r="D28" s="222"/>
      <c r="E28" s="222"/>
      <c r="F28" s="222"/>
      <c r="G28" s="56">
        <v>20</v>
      </c>
      <c r="H28" s="73">
        <v>5066331</v>
      </c>
      <c r="I28" s="73">
        <v>0</v>
      </c>
    </row>
    <row r="29" spans="1:9" ht="25.15" customHeight="1">
      <c r="A29" s="237" t="s">
        <v>406</v>
      </c>
      <c r="B29" s="237"/>
      <c r="C29" s="237"/>
      <c r="D29" s="237"/>
      <c r="E29" s="237"/>
      <c r="F29" s="237"/>
      <c r="G29" s="57">
        <v>21</v>
      </c>
      <c r="H29" s="72">
        <f>SUM(H23:H28)</f>
        <v>38106996</v>
      </c>
      <c r="I29" s="72">
        <f>SUM(I23:I28)</f>
        <v>70826847</v>
      </c>
    </row>
    <row r="30" spans="1:9" ht="21" customHeight="1">
      <c r="A30" s="222" t="s">
        <v>228</v>
      </c>
      <c r="B30" s="222"/>
      <c r="C30" s="222"/>
      <c r="D30" s="222"/>
      <c r="E30" s="222"/>
      <c r="F30" s="222"/>
      <c r="G30" s="56">
        <v>22</v>
      </c>
      <c r="H30" s="73">
        <v>-9219226</v>
      </c>
      <c r="I30" s="73">
        <v>-15119346</v>
      </c>
    </row>
    <row r="31" spans="1:9">
      <c r="A31" s="222" t="s">
        <v>229</v>
      </c>
      <c r="B31" s="222"/>
      <c r="C31" s="222"/>
      <c r="D31" s="222"/>
      <c r="E31" s="222"/>
      <c r="F31" s="222"/>
      <c r="G31" s="56">
        <v>23</v>
      </c>
      <c r="H31" s="73">
        <v>-7344256</v>
      </c>
      <c r="I31" s="73">
        <v>-24478991</v>
      </c>
    </row>
    <row r="32" spans="1:9">
      <c r="A32" s="222" t="s">
        <v>376</v>
      </c>
      <c r="B32" s="222"/>
      <c r="C32" s="222"/>
      <c r="D32" s="222"/>
      <c r="E32" s="222"/>
      <c r="F32" s="222"/>
      <c r="G32" s="56">
        <v>24</v>
      </c>
      <c r="H32" s="73">
        <v>-42590000</v>
      </c>
      <c r="I32" s="73">
        <v>-35530000</v>
      </c>
    </row>
    <row r="33" spans="1:9">
      <c r="A33" s="222" t="s">
        <v>230</v>
      </c>
      <c r="B33" s="222"/>
      <c r="C33" s="222"/>
      <c r="D33" s="222"/>
      <c r="E33" s="222"/>
      <c r="F33" s="222"/>
      <c r="G33" s="56">
        <v>25</v>
      </c>
      <c r="H33" s="73">
        <v>0</v>
      </c>
      <c r="I33" s="73">
        <v>0</v>
      </c>
    </row>
    <row r="34" spans="1:9">
      <c r="A34" s="222" t="s">
        <v>231</v>
      </c>
      <c r="B34" s="222"/>
      <c r="C34" s="222"/>
      <c r="D34" s="222"/>
      <c r="E34" s="222"/>
      <c r="F34" s="222"/>
      <c r="G34" s="56">
        <v>26</v>
      </c>
      <c r="H34" s="73">
        <v>-4637</v>
      </c>
      <c r="I34" s="73">
        <v>0</v>
      </c>
    </row>
    <row r="35" spans="1:9" ht="28.9" customHeight="1">
      <c r="A35" s="237" t="s">
        <v>407</v>
      </c>
      <c r="B35" s="237"/>
      <c r="C35" s="237"/>
      <c r="D35" s="237"/>
      <c r="E35" s="237"/>
      <c r="F35" s="237"/>
      <c r="G35" s="57">
        <v>27</v>
      </c>
      <c r="H35" s="72">
        <f>SUM(H30:H34)</f>
        <v>-59158119</v>
      </c>
      <c r="I35" s="72">
        <f>SUM(I30:I34)</f>
        <v>-75128337</v>
      </c>
    </row>
    <row r="36" spans="1:9" ht="26.45" customHeight="1">
      <c r="A36" s="231" t="s">
        <v>380</v>
      </c>
      <c r="B36" s="231"/>
      <c r="C36" s="231"/>
      <c r="D36" s="231"/>
      <c r="E36" s="231"/>
      <c r="F36" s="231"/>
      <c r="G36" s="57">
        <v>28</v>
      </c>
      <c r="H36" s="72">
        <f>H29+H35</f>
        <v>-21051123</v>
      </c>
      <c r="I36" s="72">
        <f>I29+I35</f>
        <v>-4301490</v>
      </c>
    </row>
    <row r="37" spans="1:9">
      <c r="A37" s="247" t="s">
        <v>201</v>
      </c>
      <c r="B37" s="249"/>
      <c r="C37" s="249"/>
      <c r="D37" s="249"/>
      <c r="E37" s="249"/>
      <c r="F37" s="249"/>
      <c r="G37" s="249">
        <v>0</v>
      </c>
      <c r="H37" s="249"/>
      <c r="I37" s="249"/>
    </row>
    <row r="38" spans="1:9">
      <c r="A38" s="200" t="s">
        <v>232</v>
      </c>
      <c r="B38" s="200"/>
      <c r="C38" s="200"/>
      <c r="D38" s="200"/>
      <c r="E38" s="200"/>
      <c r="F38" s="200"/>
      <c r="G38" s="56">
        <v>29</v>
      </c>
      <c r="H38" s="73">
        <v>0</v>
      </c>
      <c r="I38" s="73">
        <v>0</v>
      </c>
    </row>
    <row r="39" spans="1:9" ht="21.6" customHeight="1">
      <c r="A39" s="200" t="s">
        <v>233</v>
      </c>
      <c r="B39" s="200"/>
      <c r="C39" s="200"/>
      <c r="D39" s="200"/>
      <c r="E39" s="200"/>
      <c r="F39" s="200"/>
      <c r="G39" s="56">
        <v>30</v>
      </c>
      <c r="H39" s="73">
        <v>0</v>
      </c>
      <c r="I39" s="73">
        <v>0</v>
      </c>
    </row>
    <row r="40" spans="1:9">
      <c r="A40" s="200" t="s">
        <v>234</v>
      </c>
      <c r="B40" s="200"/>
      <c r="C40" s="200"/>
      <c r="D40" s="200"/>
      <c r="E40" s="200"/>
      <c r="F40" s="200"/>
      <c r="G40" s="56">
        <v>31</v>
      </c>
      <c r="H40" s="73">
        <v>5000000</v>
      </c>
      <c r="I40" s="73">
        <v>23000000</v>
      </c>
    </row>
    <row r="41" spans="1:9">
      <c r="A41" s="200" t="s">
        <v>235</v>
      </c>
      <c r="B41" s="200"/>
      <c r="C41" s="200"/>
      <c r="D41" s="200"/>
      <c r="E41" s="200"/>
      <c r="F41" s="200"/>
      <c r="G41" s="56">
        <v>32</v>
      </c>
      <c r="H41" s="73">
        <v>922</v>
      </c>
      <c r="I41" s="73">
        <v>263968</v>
      </c>
    </row>
    <row r="42" spans="1:9" ht="26.45" customHeight="1">
      <c r="A42" s="237" t="s">
        <v>408</v>
      </c>
      <c r="B42" s="237"/>
      <c r="C42" s="237"/>
      <c r="D42" s="237"/>
      <c r="E42" s="237"/>
      <c r="F42" s="237"/>
      <c r="G42" s="57">
        <v>33</v>
      </c>
      <c r="H42" s="72">
        <f>H41+H40+H39+H38</f>
        <v>5000922</v>
      </c>
      <c r="I42" s="72">
        <f>I41+I40+I39+I38</f>
        <v>23263968</v>
      </c>
    </row>
    <row r="43" spans="1:9" ht="22.9" customHeight="1">
      <c r="A43" s="200" t="s">
        <v>236</v>
      </c>
      <c r="B43" s="200"/>
      <c r="C43" s="200"/>
      <c r="D43" s="200"/>
      <c r="E43" s="200"/>
      <c r="F43" s="200"/>
      <c r="G43" s="56">
        <v>34</v>
      </c>
      <c r="H43" s="73">
        <v>-19297820</v>
      </c>
      <c r="I43" s="73">
        <v>-22497095</v>
      </c>
    </row>
    <row r="44" spans="1:9">
      <c r="A44" s="200" t="s">
        <v>237</v>
      </c>
      <c r="B44" s="200"/>
      <c r="C44" s="200"/>
      <c r="D44" s="200"/>
      <c r="E44" s="200"/>
      <c r="F44" s="200"/>
      <c r="G44" s="56">
        <v>35</v>
      </c>
      <c r="H44" s="73">
        <v>-6417292</v>
      </c>
      <c r="I44" s="73">
        <v>-7644598</v>
      </c>
    </row>
    <row r="45" spans="1:9">
      <c r="A45" s="200" t="s">
        <v>238</v>
      </c>
      <c r="B45" s="200"/>
      <c r="C45" s="200"/>
      <c r="D45" s="200"/>
      <c r="E45" s="200"/>
      <c r="F45" s="200"/>
      <c r="G45" s="56">
        <v>36</v>
      </c>
      <c r="H45" s="73">
        <v>-8548</v>
      </c>
      <c r="I45" s="73">
        <v>-201061</v>
      </c>
    </row>
    <row r="46" spans="1:9" ht="25.15" customHeight="1">
      <c r="A46" s="200" t="s">
        <v>239</v>
      </c>
      <c r="B46" s="200"/>
      <c r="C46" s="200"/>
      <c r="D46" s="200"/>
      <c r="E46" s="200"/>
      <c r="F46" s="200"/>
      <c r="G46" s="56">
        <v>37</v>
      </c>
      <c r="H46" s="73">
        <v>0</v>
      </c>
      <c r="I46" s="73">
        <v>0</v>
      </c>
    </row>
    <row r="47" spans="1:9">
      <c r="A47" s="200" t="s">
        <v>240</v>
      </c>
      <c r="B47" s="200"/>
      <c r="C47" s="200"/>
      <c r="D47" s="200"/>
      <c r="E47" s="200"/>
      <c r="F47" s="200"/>
      <c r="G47" s="56">
        <v>38</v>
      </c>
      <c r="H47" s="73">
        <v>-8450</v>
      </c>
      <c r="I47" s="73">
        <v>-165150</v>
      </c>
    </row>
    <row r="48" spans="1:9" ht="25.15" customHeight="1">
      <c r="A48" s="237" t="s">
        <v>409</v>
      </c>
      <c r="B48" s="237"/>
      <c r="C48" s="237"/>
      <c r="D48" s="237"/>
      <c r="E48" s="237"/>
      <c r="F48" s="237"/>
      <c r="G48" s="57">
        <v>39</v>
      </c>
      <c r="H48" s="72">
        <f>H47+H46+H45+H44+H43</f>
        <v>-25732110</v>
      </c>
      <c r="I48" s="72">
        <f>I47+I46+I45+I44+I43</f>
        <v>-30507904</v>
      </c>
    </row>
    <row r="49" spans="1:9" ht="28.15" customHeight="1">
      <c r="A49" s="231" t="s">
        <v>417</v>
      </c>
      <c r="B49" s="231"/>
      <c r="C49" s="231"/>
      <c r="D49" s="231"/>
      <c r="E49" s="231"/>
      <c r="F49" s="231"/>
      <c r="G49" s="57">
        <v>40</v>
      </c>
      <c r="H49" s="72">
        <f>H48+H42</f>
        <v>-20731188</v>
      </c>
      <c r="I49" s="72">
        <f>I48+I42</f>
        <v>-7243936</v>
      </c>
    </row>
    <row r="50" spans="1:9">
      <c r="A50" s="222" t="s">
        <v>241</v>
      </c>
      <c r="B50" s="222"/>
      <c r="C50" s="222"/>
      <c r="D50" s="222"/>
      <c r="E50" s="222"/>
      <c r="F50" s="222"/>
      <c r="G50" s="56">
        <v>41</v>
      </c>
      <c r="H50" s="73">
        <v>-12601</v>
      </c>
      <c r="I50" s="73">
        <v>-23434</v>
      </c>
    </row>
    <row r="51" spans="1:9" ht="24.6" customHeight="1">
      <c r="A51" s="231" t="s">
        <v>381</v>
      </c>
      <c r="B51" s="231"/>
      <c r="C51" s="231"/>
      <c r="D51" s="231"/>
      <c r="E51" s="231"/>
      <c r="F51" s="231"/>
      <c r="G51" s="57">
        <v>42</v>
      </c>
      <c r="H51" s="72">
        <f>H21+H36+H49+H50</f>
        <v>-31048535</v>
      </c>
      <c r="I51" s="72">
        <f>I21+I36+I49+I50</f>
        <v>13614383</v>
      </c>
    </row>
    <row r="52" spans="1:9">
      <c r="A52" s="248" t="s">
        <v>215</v>
      </c>
      <c r="B52" s="248"/>
      <c r="C52" s="248"/>
      <c r="D52" s="248"/>
      <c r="E52" s="248"/>
      <c r="F52" s="248"/>
      <c r="G52" s="56">
        <v>43</v>
      </c>
      <c r="H52" s="73">
        <v>38342148</v>
      </c>
      <c r="I52" s="73">
        <v>7293613</v>
      </c>
    </row>
    <row r="53" spans="1:9" ht="28.9" customHeight="1">
      <c r="A53" s="248" t="s">
        <v>382</v>
      </c>
      <c r="B53" s="248"/>
      <c r="C53" s="248"/>
      <c r="D53" s="248"/>
      <c r="E53" s="248"/>
      <c r="F53" s="248"/>
      <c r="G53" s="56">
        <v>44</v>
      </c>
      <c r="H53" s="77">
        <f>H52+H51</f>
        <v>7293613</v>
      </c>
      <c r="I53" s="77">
        <f>I52+I51</f>
        <v>20907996</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F39" zoomScale="85" zoomScaleNormal="100" zoomScaleSheetLayoutView="85" workbookViewId="0">
      <selection activeCell="Y67" sqref="Y67"/>
    </sheetView>
  </sheetViews>
  <sheetFormatPr defaultRowHeight="12.75"/>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c r="A1" s="251" t="s">
        <v>242</v>
      </c>
      <c r="B1" s="252"/>
      <c r="C1" s="252"/>
      <c r="D1" s="252"/>
      <c r="E1" s="252"/>
      <c r="F1" s="252"/>
      <c r="G1" s="252"/>
      <c r="H1" s="252"/>
      <c r="I1" s="252"/>
      <c r="J1" s="252"/>
      <c r="K1" s="25"/>
    </row>
    <row r="2" spans="1:26" ht="15.75">
      <c r="A2" s="3"/>
      <c r="B2" s="4"/>
      <c r="C2" s="253" t="s">
        <v>243</v>
      </c>
      <c r="D2" s="253"/>
      <c r="E2" s="5">
        <v>45658</v>
      </c>
      <c r="F2" s="6" t="s">
        <v>0</v>
      </c>
      <c r="G2" s="5">
        <v>46022</v>
      </c>
      <c r="H2" s="26"/>
      <c r="I2" s="26"/>
      <c r="J2" s="26"/>
      <c r="K2" s="25"/>
      <c r="Y2" s="27" t="s">
        <v>431</v>
      </c>
    </row>
    <row r="3" spans="1:26" ht="13.5" customHeight="1">
      <c r="A3" s="256" t="s">
        <v>244</v>
      </c>
      <c r="B3" s="257"/>
      <c r="C3" s="257"/>
      <c r="D3" s="257"/>
      <c r="E3" s="257"/>
      <c r="F3" s="257"/>
      <c r="G3" s="256" t="s">
        <v>3</v>
      </c>
      <c r="H3" s="259" t="s">
        <v>245</v>
      </c>
      <c r="I3" s="259"/>
      <c r="J3" s="259"/>
      <c r="K3" s="259"/>
      <c r="L3" s="259"/>
      <c r="M3" s="259"/>
      <c r="N3" s="259"/>
      <c r="O3" s="259"/>
      <c r="P3" s="259"/>
      <c r="Q3" s="259"/>
      <c r="R3" s="259"/>
      <c r="S3" s="259"/>
      <c r="T3" s="259"/>
      <c r="U3" s="259"/>
      <c r="V3" s="259"/>
      <c r="W3" s="259"/>
      <c r="X3" s="259"/>
      <c r="Y3" s="259" t="s">
        <v>386</v>
      </c>
      <c r="Z3" s="259" t="s">
        <v>246</v>
      </c>
    </row>
    <row r="4" spans="1:26" ht="90">
      <c r="A4" s="257"/>
      <c r="B4" s="257"/>
      <c r="C4" s="257"/>
      <c r="D4" s="257"/>
      <c r="E4" s="257"/>
      <c r="F4" s="257"/>
      <c r="G4" s="258"/>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60"/>
      <c r="Z4" s="260"/>
    </row>
    <row r="5" spans="1:26" ht="22.5">
      <c r="A5" s="261">
        <v>1</v>
      </c>
      <c r="B5" s="261"/>
      <c r="C5" s="261"/>
      <c r="D5" s="261"/>
      <c r="E5" s="261"/>
      <c r="F5" s="261"/>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c r="A6" s="262" t="s">
        <v>260</v>
      </c>
      <c r="B6" s="262"/>
      <c r="C6" s="262"/>
      <c r="D6" s="262"/>
      <c r="E6" s="262"/>
      <c r="F6" s="262"/>
      <c r="G6" s="262"/>
      <c r="H6" s="262"/>
      <c r="I6" s="262"/>
      <c r="J6" s="262"/>
      <c r="K6" s="262"/>
      <c r="L6" s="262"/>
      <c r="M6" s="262"/>
      <c r="N6" s="263"/>
      <c r="O6" s="263"/>
      <c r="P6" s="263"/>
      <c r="Q6" s="263"/>
      <c r="R6" s="263"/>
      <c r="S6" s="263"/>
      <c r="T6" s="263"/>
      <c r="U6" s="263"/>
      <c r="V6" s="263"/>
      <c r="W6" s="263"/>
      <c r="X6" s="263"/>
      <c r="Y6" s="263"/>
      <c r="Z6" s="264"/>
    </row>
    <row r="7" spans="1:26">
      <c r="A7" s="265" t="s">
        <v>291</v>
      </c>
      <c r="B7" s="265"/>
      <c r="C7" s="265"/>
      <c r="D7" s="265"/>
      <c r="E7" s="265"/>
      <c r="F7" s="265"/>
      <c r="G7" s="82">
        <v>1</v>
      </c>
      <c r="H7" s="85">
        <v>159471378</v>
      </c>
      <c r="I7" s="85">
        <v>1072189</v>
      </c>
      <c r="J7" s="85">
        <v>7540299</v>
      </c>
      <c r="K7" s="85">
        <v>4507291</v>
      </c>
      <c r="L7" s="85">
        <v>2032193</v>
      </c>
      <c r="M7" s="85">
        <v>28891636</v>
      </c>
      <c r="N7" s="85">
        <v>18365422</v>
      </c>
      <c r="O7" s="85">
        <v>0</v>
      </c>
      <c r="P7" s="85">
        <v>0</v>
      </c>
      <c r="Q7" s="85">
        <v>0</v>
      </c>
      <c r="R7" s="85">
        <v>0</v>
      </c>
      <c r="S7" s="85">
        <v>0</v>
      </c>
      <c r="T7" s="85">
        <v>0</v>
      </c>
      <c r="U7" s="85">
        <v>0</v>
      </c>
      <c r="V7" s="85">
        <v>9310565</v>
      </c>
      <c r="W7" s="85">
        <v>13707458</v>
      </c>
      <c r="X7" s="86">
        <f>H7+I7+J7+K7-L7+M7+N7+O7+P7+Q7+R7+V7+W7+S7+T7+U7</f>
        <v>240834045</v>
      </c>
      <c r="Y7" s="85">
        <v>0</v>
      </c>
      <c r="Z7" s="86">
        <f>X7+Y7</f>
        <v>240834045</v>
      </c>
    </row>
    <row r="8" spans="1:26">
      <c r="A8" s="254" t="s">
        <v>261</v>
      </c>
      <c r="B8" s="254"/>
      <c r="C8" s="254"/>
      <c r="D8" s="254"/>
      <c r="E8" s="254"/>
      <c r="F8" s="254"/>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c r="A9" s="254" t="s">
        <v>262</v>
      </c>
      <c r="B9" s="254"/>
      <c r="C9" s="254"/>
      <c r="D9" s="254"/>
      <c r="E9" s="254"/>
      <c r="F9" s="254"/>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c r="A10" s="255" t="s">
        <v>292</v>
      </c>
      <c r="B10" s="255"/>
      <c r="C10" s="255"/>
      <c r="D10" s="255"/>
      <c r="E10" s="255"/>
      <c r="F10" s="255"/>
      <c r="G10" s="83">
        <v>4</v>
      </c>
      <c r="H10" s="87">
        <f>H7+H8+H9</f>
        <v>159471378</v>
      </c>
      <c r="I10" s="87">
        <f t="shared" ref="I10:V10" si="2">I7+I8+I9</f>
        <v>1072189</v>
      </c>
      <c r="J10" s="87">
        <f t="shared" si="2"/>
        <v>7540299</v>
      </c>
      <c r="K10" s="87">
        <f t="shared" si="2"/>
        <v>4507291</v>
      </c>
      <c r="L10" s="87">
        <f t="shared" si="2"/>
        <v>2032193</v>
      </c>
      <c r="M10" s="87">
        <f t="shared" si="2"/>
        <v>28891636</v>
      </c>
      <c r="N10" s="87">
        <f t="shared" si="2"/>
        <v>18365422</v>
      </c>
      <c r="O10" s="87">
        <f t="shared" si="2"/>
        <v>0</v>
      </c>
      <c r="P10" s="87">
        <f t="shared" si="2"/>
        <v>0</v>
      </c>
      <c r="Q10" s="87">
        <f t="shared" si="2"/>
        <v>0</v>
      </c>
      <c r="R10" s="87">
        <f t="shared" si="2"/>
        <v>0</v>
      </c>
      <c r="S10" s="87">
        <f t="shared" si="2"/>
        <v>0</v>
      </c>
      <c r="T10" s="87">
        <f t="shared" si="2"/>
        <v>0</v>
      </c>
      <c r="U10" s="87">
        <f>U7+U8+U9</f>
        <v>0</v>
      </c>
      <c r="V10" s="87">
        <f t="shared" si="2"/>
        <v>9310565</v>
      </c>
      <c r="W10" s="87">
        <f>W7+W8+W9</f>
        <v>13707458</v>
      </c>
      <c r="X10" s="87">
        <f>X7+X8+X9</f>
        <v>240834045</v>
      </c>
      <c r="Y10" s="87">
        <f t="shared" ref="Y10:Z10" si="3">Y7+Y8+Y9</f>
        <v>0</v>
      </c>
      <c r="Z10" s="87">
        <f t="shared" si="3"/>
        <v>240834045</v>
      </c>
    </row>
    <row r="11" spans="1:26">
      <c r="A11" s="254" t="s">
        <v>263</v>
      </c>
      <c r="B11" s="254"/>
      <c r="C11" s="254"/>
      <c r="D11" s="254"/>
      <c r="E11" s="254"/>
      <c r="F11" s="254"/>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31453933</v>
      </c>
      <c r="X11" s="86">
        <f>H11+I11+J11+K11-L11+M11+N11+O11+P11+Q11+R11+V11+W11+S11+T11+U11</f>
        <v>31453933</v>
      </c>
      <c r="Y11" s="85">
        <v>0</v>
      </c>
      <c r="Z11" s="86">
        <f t="shared" ref="Z11:Z29" si="4">X11+Y11</f>
        <v>31453933</v>
      </c>
    </row>
    <row r="12" spans="1:26">
      <c r="A12" s="254" t="s">
        <v>264</v>
      </c>
      <c r="B12" s="254"/>
      <c r="C12" s="254"/>
      <c r="D12" s="254"/>
      <c r="E12" s="254"/>
      <c r="F12" s="254"/>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c r="A13" s="254" t="s">
        <v>265</v>
      </c>
      <c r="B13" s="254"/>
      <c r="C13" s="254"/>
      <c r="D13" s="254"/>
      <c r="E13" s="254"/>
      <c r="F13" s="254"/>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c r="A14" s="254" t="s">
        <v>387</v>
      </c>
      <c r="B14" s="254"/>
      <c r="C14" s="254"/>
      <c r="D14" s="254"/>
      <c r="E14" s="254"/>
      <c r="F14" s="254"/>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c r="A15" s="254" t="s">
        <v>266</v>
      </c>
      <c r="B15" s="254"/>
      <c r="C15" s="254"/>
      <c r="D15" s="254"/>
      <c r="E15" s="254"/>
      <c r="F15" s="254"/>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c r="A16" s="254" t="s">
        <v>267</v>
      </c>
      <c r="B16" s="254"/>
      <c r="C16" s="254"/>
      <c r="D16" s="254"/>
      <c r="E16" s="254"/>
      <c r="F16" s="254"/>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c r="A17" s="254" t="s">
        <v>268</v>
      </c>
      <c r="B17" s="254"/>
      <c r="C17" s="254"/>
      <c r="D17" s="254"/>
      <c r="E17" s="254"/>
      <c r="F17" s="254"/>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c r="A18" s="254" t="s">
        <v>269</v>
      </c>
      <c r="B18" s="254"/>
      <c r="C18" s="254"/>
      <c r="D18" s="254"/>
      <c r="E18" s="254"/>
      <c r="F18" s="254"/>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c r="A19" s="254" t="s">
        <v>270</v>
      </c>
      <c r="B19" s="254"/>
      <c r="C19" s="254"/>
      <c r="D19" s="254"/>
      <c r="E19" s="254"/>
      <c r="F19" s="254"/>
      <c r="G19" s="82">
        <v>13</v>
      </c>
      <c r="H19" s="85">
        <v>0</v>
      </c>
      <c r="I19" s="85">
        <v>987</v>
      </c>
      <c r="J19" s="85">
        <v>1352384</v>
      </c>
      <c r="K19" s="85">
        <v>1524902</v>
      </c>
      <c r="L19" s="85">
        <v>0</v>
      </c>
      <c r="M19" s="85">
        <v>6008078</v>
      </c>
      <c r="N19" s="85">
        <v>2082944</v>
      </c>
      <c r="O19" s="85">
        <v>0</v>
      </c>
      <c r="P19" s="85">
        <v>0</v>
      </c>
      <c r="Q19" s="85">
        <v>0</v>
      </c>
      <c r="R19" s="85">
        <v>0</v>
      </c>
      <c r="S19" s="85">
        <v>0</v>
      </c>
      <c r="T19" s="85">
        <v>0</v>
      </c>
      <c r="U19" s="85">
        <v>0</v>
      </c>
      <c r="V19" s="85">
        <v>-9887328</v>
      </c>
      <c r="W19" s="85">
        <v>0</v>
      </c>
      <c r="X19" s="86">
        <f t="shared" si="5"/>
        <v>1081967</v>
      </c>
      <c r="Y19" s="85">
        <v>0</v>
      </c>
      <c r="Z19" s="86">
        <f t="shared" si="4"/>
        <v>1081967</v>
      </c>
    </row>
    <row r="20" spans="1:26">
      <c r="A20" s="254" t="s">
        <v>271</v>
      </c>
      <c r="B20" s="254"/>
      <c r="C20" s="254"/>
      <c r="D20" s="254"/>
      <c r="E20" s="254"/>
      <c r="F20" s="254"/>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c r="A21" s="254" t="s">
        <v>388</v>
      </c>
      <c r="B21" s="254"/>
      <c r="C21" s="254"/>
      <c r="D21" s="254"/>
      <c r="E21" s="254"/>
      <c r="F21" s="254"/>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c r="A22" s="254" t="s">
        <v>389</v>
      </c>
      <c r="B22" s="254"/>
      <c r="C22" s="254"/>
      <c r="D22" s="254"/>
      <c r="E22" s="254"/>
      <c r="F22" s="254"/>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c r="A23" s="254" t="s">
        <v>390</v>
      </c>
      <c r="B23" s="254"/>
      <c r="C23" s="254"/>
      <c r="D23" s="254"/>
      <c r="E23" s="254"/>
      <c r="F23" s="254"/>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c r="A24" s="254" t="s">
        <v>272</v>
      </c>
      <c r="B24" s="254"/>
      <c r="C24" s="254"/>
      <c r="D24" s="254"/>
      <c r="E24" s="254"/>
      <c r="F24" s="254"/>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c r="A25" s="254" t="s">
        <v>391</v>
      </c>
      <c r="B25" s="254"/>
      <c r="C25" s="254"/>
      <c r="D25" s="254"/>
      <c r="E25" s="254"/>
      <c r="F25" s="254"/>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c r="A26" s="254" t="s">
        <v>393</v>
      </c>
      <c r="B26" s="254"/>
      <c r="C26" s="254"/>
      <c r="D26" s="254"/>
      <c r="E26" s="254"/>
      <c r="F26" s="254"/>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-6365968</v>
      </c>
      <c r="X26" s="86">
        <f t="shared" si="5"/>
        <v>-6365968</v>
      </c>
      <c r="Y26" s="85">
        <v>0</v>
      </c>
      <c r="Z26" s="86">
        <f t="shared" si="4"/>
        <v>-6365968</v>
      </c>
    </row>
    <row r="27" spans="1:26">
      <c r="A27" s="254" t="s">
        <v>392</v>
      </c>
      <c r="B27" s="254"/>
      <c r="C27" s="254"/>
      <c r="D27" s="254"/>
      <c r="E27" s="254"/>
      <c r="F27" s="254"/>
      <c r="G27" s="82">
        <v>21</v>
      </c>
      <c r="H27" s="85">
        <v>0</v>
      </c>
      <c r="I27" s="85">
        <v>0</v>
      </c>
      <c r="J27" s="85">
        <v>0</v>
      </c>
      <c r="K27" s="85">
        <v>-33643</v>
      </c>
      <c r="L27" s="85">
        <v>-33643</v>
      </c>
      <c r="M27" s="85">
        <v>0</v>
      </c>
      <c r="N27" s="85">
        <v>0</v>
      </c>
      <c r="O27" s="85">
        <v>0</v>
      </c>
      <c r="P27" s="85">
        <v>0</v>
      </c>
      <c r="Q27" s="85">
        <v>0</v>
      </c>
      <c r="R27" s="85">
        <v>0</v>
      </c>
      <c r="S27" s="85">
        <v>0</v>
      </c>
      <c r="T27" s="85">
        <v>0</v>
      </c>
      <c r="U27" s="85">
        <v>0</v>
      </c>
      <c r="V27" s="85">
        <v>109571</v>
      </c>
      <c r="W27" s="85">
        <v>0</v>
      </c>
      <c r="X27" s="86">
        <f t="shared" si="5"/>
        <v>109571</v>
      </c>
      <c r="Y27" s="85">
        <v>0</v>
      </c>
      <c r="Z27" s="86">
        <f t="shared" si="4"/>
        <v>109571</v>
      </c>
    </row>
    <row r="28" spans="1:26">
      <c r="A28" s="254" t="s">
        <v>394</v>
      </c>
      <c r="B28" s="254"/>
      <c r="C28" s="254"/>
      <c r="D28" s="254"/>
      <c r="E28" s="254"/>
      <c r="F28" s="254"/>
      <c r="G28" s="82">
        <v>22</v>
      </c>
      <c r="H28" s="85">
        <v>0</v>
      </c>
      <c r="I28" s="85">
        <v>0</v>
      </c>
      <c r="J28" s="85">
        <v>433270</v>
      </c>
      <c r="K28" s="85">
        <v>0</v>
      </c>
      <c r="L28" s="85">
        <v>0</v>
      </c>
      <c r="M28" s="85">
        <v>0</v>
      </c>
      <c r="N28" s="85">
        <v>0</v>
      </c>
      <c r="O28" s="85">
        <v>0</v>
      </c>
      <c r="P28" s="85">
        <v>0</v>
      </c>
      <c r="Q28" s="85">
        <v>0</v>
      </c>
      <c r="R28" s="85">
        <v>0</v>
      </c>
      <c r="S28" s="85">
        <v>0</v>
      </c>
      <c r="T28" s="85">
        <v>0</v>
      </c>
      <c r="U28" s="85">
        <v>0</v>
      </c>
      <c r="V28" s="85">
        <v>6908220</v>
      </c>
      <c r="W28" s="85">
        <v>-7341490</v>
      </c>
      <c r="X28" s="86">
        <f t="shared" si="5"/>
        <v>0</v>
      </c>
      <c r="Y28" s="85">
        <v>0</v>
      </c>
      <c r="Z28" s="86">
        <f t="shared" si="4"/>
        <v>0</v>
      </c>
    </row>
    <row r="29" spans="1:26">
      <c r="A29" s="254" t="s">
        <v>395</v>
      </c>
      <c r="B29" s="254"/>
      <c r="C29" s="254"/>
      <c r="D29" s="254"/>
      <c r="E29" s="254"/>
      <c r="F29" s="254"/>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c r="A30" s="255" t="s">
        <v>396</v>
      </c>
      <c r="B30" s="255"/>
      <c r="C30" s="255"/>
      <c r="D30" s="255"/>
      <c r="E30" s="255"/>
      <c r="F30" s="255"/>
      <c r="G30" s="83">
        <v>24</v>
      </c>
      <c r="H30" s="87">
        <f>SUM(H10:H29)</f>
        <v>159471378</v>
      </c>
      <c r="I30" s="87">
        <f t="shared" ref="I30:Z30" si="7">SUM(I10:I29)</f>
        <v>1073176</v>
      </c>
      <c r="J30" s="87">
        <f t="shared" si="7"/>
        <v>9325953</v>
      </c>
      <c r="K30" s="87">
        <f t="shared" si="7"/>
        <v>5998550</v>
      </c>
      <c r="L30" s="87">
        <f t="shared" si="7"/>
        <v>1998550</v>
      </c>
      <c r="M30" s="87">
        <f t="shared" si="7"/>
        <v>34899714</v>
      </c>
      <c r="N30" s="87">
        <f t="shared" si="7"/>
        <v>20448366</v>
      </c>
      <c r="O30" s="87">
        <f t="shared" si="7"/>
        <v>0</v>
      </c>
      <c r="P30" s="87">
        <f t="shared" si="7"/>
        <v>0</v>
      </c>
      <c r="Q30" s="87">
        <f t="shared" si="7"/>
        <v>0</v>
      </c>
      <c r="R30" s="87">
        <f t="shared" si="7"/>
        <v>0</v>
      </c>
      <c r="S30" s="87">
        <f t="shared" si="7"/>
        <v>0</v>
      </c>
      <c r="T30" s="87">
        <f t="shared" si="7"/>
        <v>0</v>
      </c>
      <c r="U30" s="87">
        <f t="shared" si="7"/>
        <v>0</v>
      </c>
      <c r="V30" s="87">
        <f t="shared" si="7"/>
        <v>6441028</v>
      </c>
      <c r="W30" s="87">
        <f t="shared" si="7"/>
        <v>31453933</v>
      </c>
      <c r="X30" s="87">
        <f>SUM(X10:X29)</f>
        <v>267113548</v>
      </c>
      <c r="Y30" s="87">
        <f t="shared" si="7"/>
        <v>0</v>
      </c>
      <c r="Z30" s="87">
        <f t="shared" si="7"/>
        <v>267113548</v>
      </c>
    </row>
    <row r="31" spans="1:26">
      <c r="A31" s="262" t="s">
        <v>273</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row>
    <row r="32" spans="1:26" ht="36.75" customHeight="1">
      <c r="A32" s="266" t="s">
        <v>274</v>
      </c>
      <c r="B32" s="266"/>
      <c r="C32" s="266"/>
      <c r="D32" s="266"/>
      <c r="E32" s="266"/>
      <c r="F32" s="266"/>
      <c r="G32" s="83">
        <v>25</v>
      </c>
      <c r="H32" s="87">
        <f>SUM(H12:H20)</f>
        <v>0</v>
      </c>
      <c r="I32" s="87">
        <f t="shared" ref="I32:Z32" si="8">SUM(I12:I20)</f>
        <v>987</v>
      </c>
      <c r="J32" s="87">
        <f t="shared" si="8"/>
        <v>1352384</v>
      </c>
      <c r="K32" s="87">
        <f t="shared" si="8"/>
        <v>1524902</v>
      </c>
      <c r="L32" s="87">
        <f t="shared" si="8"/>
        <v>0</v>
      </c>
      <c r="M32" s="87">
        <f t="shared" si="8"/>
        <v>6008078</v>
      </c>
      <c r="N32" s="87">
        <f t="shared" si="8"/>
        <v>2082944</v>
      </c>
      <c r="O32" s="87">
        <f t="shared" si="8"/>
        <v>0</v>
      </c>
      <c r="P32" s="87">
        <f t="shared" si="8"/>
        <v>0</v>
      </c>
      <c r="Q32" s="87">
        <f t="shared" si="8"/>
        <v>0</v>
      </c>
      <c r="R32" s="87">
        <f t="shared" si="8"/>
        <v>0</v>
      </c>
      <c r="S32" s="87">
        <f t="shared" si="8"/>
        <v>0</v>
      </c>
      <c r="T32" s="87">
        <f t="shared" si="8"/>
        <v>0</v>
      </c>
      <c r="U32" s="87">
        <f t="shared" ref="U32" si="9">SUM(U12:U20)</f>
        <v>0</v>
      </c>
      <c r="V32" s="87">
        <f t="shared" si="8"/>
        <v>-9887328</v>
      </c>
      <c r="W32" s="87">
        <f t="shared" si="8"/>
        <v>0</v>
      </c>
      <c r="X32" s="87">
        <f>SUM(X12:X20)</f>
        <v>1081967</v>
      </c>
      <c r="Y32" s="87">
        <f t="shared" si="8"/>
        <v>0</v>
      </c>
      <c r="Z32" s="87">
        <f t="shared" si="8"/>
        <v>1081967</v>
      </c>
    </row>
    <row r="33" spans="1:26" ht="31.5" customHeight="1">
      <c r="A33" s="266" t="s">
        <v>397</v>
      </c>
      <c r="B33" s="266"/>
      <c r="C33" s="266"/>
      <c r="D33" s="266"/>
      <c r="E33" s="266"/>
      <c r="F33" s="266"/>
      <c r="G33" s="83">
        <v>26</v>
      </c>
      <c r="H33" s="87">
        <f>H11+H32</f>
        <v>0</v>
      </c>
      <c r="I33" s="87">
        <f t="shared" ref="I33:Z33" si="10">I11+I32</f>
        <v>987</v>
      </c>
      <c r="J33" s="87">
        <f t="shared" si="10"/>
        <v>1352384</v>
      </c>
      <c r="K33" s="87">
        <f t="shared" si="10"/>
        <v>1524902</v>
      </c>
      <c r="L33" s="87">
        <f t="shared" si="10"/>
        <v>0</v>
      </c>
      <c r="M33" s="87">
        <f t="shared" si="10"/>
        <v>6008078</v>
      </c>
      <c r="N33" s="87">
        <f t="shared" si="10"/>
        <v>2082944</v>
      </c>
      <c r="O33" s="87">
        <f t="shared" si="10"/>
        <v>0</v>
      </c>
      <c r="P33" s="87">
        <f t="shared" si="10"/>
        <v>0</v>
      </c>
      <c r="Q33" s="87">
        <f t="shared" si="10"/>
        <v>0</v>
      </c>
      <c r="R33" s="87">
        <f t="shared" si="10"/>
        <v>0</v>
      </c>
      <c r="S33" s="87">
        <f t="shared" si="10"/>
        <v>0</v>
      </c>
      <c r="T33" s="87">
        <f t="shared" si="10"/>
        <v>0</v>
      </c>
      <c r="U33" s="87">
        <f t="shared" ref="U33" si="11">U11+U32</f>
        <v>0</v>
      </c>
      <c r="V33" s="87">
        <f t="shared" si="10"/>
        <v>-9887328</v>
      </c>
      <c r="W33" s="87">
        <f t="shared" si="10"/>
        <v>31453933</v>
      </c>
      <c r="X33" s="87">
        <f>X11+X32</f>
        <v>32535900</v>
      </c>
      <c r="Y33" s="87">
        <f t="shared" si="10"/>
        <v>0</v>
      </c>
      <c r="Z33" s="87">
        <f t="shared" si="10"/>
        <v>32535900</v>
      </c>
    </row>
    <row r="34" spans="1:26" ht="30.75" customHeight="1">
      <c r="A34" s="266" t="s">
        <v>398</v>
      </c>
      <c r="B34" s="266"/>
      <c r="C34" s="266"/>
      <c r="D34" s="266"/>
      <c r="E34" s="266"/>
      <c r="F34" s="266"/>
      <c r="G34" s="83">
        <v>27</v>
      </c>
      <c r="H34" s="87">
        <f>SUM(H21:H29)</f>
        <v>0</v>
      </c>
      <c r="I34" s="87">
        <f t="shared" ref="I34:Z34" si="12">SUM(I21:I29)</f>
        <v>0</v>
      </c>
      <c r="J34" s="87">
        <f t="shared" si="12"/>
        <v>433270</v>
      </c>
      <c r="K34" s="87">
        <f t="shared" si="12"/>
        <v>-33643</v>
      </c>
      <c r="L34" s="87">
        <f t="shared" si="12"/>
        <v>-33643</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7017791</v>
      </c>
      <c r="W34" s="87">
        <f t="shared" si="12"/>
        <v>-13707458</v>
      </c>
      <c r="X34" s="87">
        <f>SUM(X21:X29)</f>
        <v>-6256397</v>
      </c>
      <c r="Y34" s="87">
        <f t="shared" si="12"/>
        <v>0</v>
      </c>
      <c r="Z34" s="87">
        <f t="shared" si="12"/>
        <v>-6256397</v>
      </c>
    </row>
    <row r="35" spans="1:26">
      <c r="A35" s="262" t="s">
        <v>275</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row>
    <row r="36" spans="1:26">
      <c r="A36" s="265" t="s">
        <v>293</v>
      </c>
      <c r="B36" s="265"/>
      <c r="C36" s="265"/>
      <c r="D36" s="265"/>
      <c r="E36" s="265"/>
      <c r="F36" s="265"/>
      <c r="G36" s="82">
        <v>28</v>
      </c>
      <c r="H36" s="85">
        <v>159471378</v>
      </c>
      <c r="I36" s="85">
        <v>1073176</v>
      </c>
      <c r="J36" s="85">
        <v>9325953</v>
      </c>
      <c r="K36" s="85">
        <v>5998550</v>
      </c>
      <c r="L36" s="85">
        <v>1998550</v>
      </c>
      <c r="M36" s="85">
        <v>34899714</v>
      </c>
      <c r="N36" s="85">
        <v>20448366</v>
      </c>
      <c r="O36" s="85">
        <v>0</v>
      </c>
      <c r="P36" s="85">
        <v>0</v>
      </c>
      <c r="Q36" s="85">
        <v>0</v>
      </c>
      <c r="R36" s="85">
        <v>0</v>
      </c>
      <c r="S36" s="85">
        <v>0</v>
      </c>
      <c r="T36" s="85">
        <v>0</v>
      </c>
      <c r="U36" s="85">
        <v>0</v>
      </c>
      <c r="V36" s="85">
        <v>6441028</v>
      </c>
      <c r="W36" s="85">
        <v>31453933</v>
      </c>
      <c r="X36" s="86">
        <f>H36+I36+J36+K36-L36+M36+N36+O36+P36+Q36+R36+V36+W36+S36+T36+U36</f>
        <v>267113548</v>
      </c>
      <c r="Y36" s="85">
        <v>0</v>
      </c>
      <c r="Z36" s="86">
        <f t="shared" ref="Z36:Z38" si="14">X36+Y36</f>
        <v>267113548</v>
      </c>
    </row>
    <row r="37" spans="1:26">
      <c r="A37" s="254" t="s">
        <v>261</v>
      </c>
      <c r="B37" s="254"/>
      <c r="C37" s="254"/>
      <c r="D37" s="254"/>
      <c r="E37" s="254"/>
      <c r="F37" s="254"/>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c r="A38" s="254" t="s">
        <v>262</v>
      </c>
      <c r="B38" s="254"/>
      <c r="C38" s="254"/>
      <c r="D38" s="254"/>
      <c r="E38" s="254"/>
      <c r="F38" s="254"/>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c r="A39" s="255" t="s">
        <v>399</v>
      </c>
      <c r="B39" s="255"/>
      <c r="C39" s="255"/>
      <c r="D39" s="255"/>
      <c r="E39" s="255"/>
      <c r="F39" s="255"/>
      <c r="G39" s="83">
        <v>31</v>
      </c>
      <c r="H39" s="87">
        <f>H36+H37+H38</f>
        <v>159471378</v>
      </c>
      <c r="I39" s="87">
        <f t="shared" ref="I39:V39" si="16">I36+I37+I38</f>
        <v>1073176</v>
      </c>
      <c r="J39" s="87">
        <f t="shared" si="16"/>
        <v>9325953</v>
      </c>
      <c r="K39" s="87">
        <f t="shared" si="16"/>
        <v>5998550</v>
      </c>
      <c r="L39" s="87">
        <f t="shared" si="16"/>
        <v>1998550</v>
      </c>
      <c r="M39" s="87">
        <f t="shared" si="16"/>
        <v>34899714</v>
      </c>
      <c r="N39" s="87">
        <f t="shared" si="16"/>
        <v>20448366</v>
      </c>
      <c r="O39" s="87">
        <f t="shared" si="16"/>
        <v>0</v>
      </c>
      <c r="P39" s="87">
        <f t="shared" si="16"/>
        <v>0</v>
      </c>
      <c r="Q39" s="87">
        <f t="shared" si="16"/>
        <v>0</v>
      </c>
      <c r="R39" s="87">
        <f t="shared" si="16"/>
        <v>0</v>
      </c>
      <c r="S39" s="87">
        <f t="shared" si="16"/>
        <v>0</v>
      </c>
      <c r="T39" s="87">
        <f t="shared" si="16"/>
        <v>0</v>
      </c>
      <c r="U39" s="87">
        <f t="shared" si="16"/>
        <v>0</v>
      </c>
      <c r="V39" s="87">
        <f t="shared" si="16"/>
        <v>6441028</v>
      </c>
      <c r="W39" s="87">
        <f>W36+W37+W38</f>
        <v>31453933</v>
      </c>
      <c r="X39" s="87">
        <f>X36+X37+X38</f>
        <v>267113548</v>
      </c>
      <c r="Y39" s="87">
        <f>Y36+Y37+Y38</f>
        <v>0</v>
      </c>
      <c r="Z39" s="87">
        <f>Z36+Z37+Z38</f>
        <v>267113548</v>
      </c>
    </row>
    <row r="40" spans="1:26">
      <c r="A40" s="254" t="s">
        <v>263</v>
      </c>
      <c r="B40" s="254"/>
      <c r="C40" s="254"/>
      <c r="D40" s="254"/>
      <c r="E40" s="254"/>
      <c r="F40" s="254"/>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80142080</v>
      </c>
      <c r="X40" s="86">
        <f>H40+I40+J40+K40-L40+M40+N40+O40+P40+Q40+R40+V40+W40+S40+T40+U40</f>
        <v>80142080</v>
      </c>
      <c r="Y40" s="85">
        <v>0</v>
      </c>
      <c r="Z40" s="86">
        <f t="shared" ref="Z40:Z58" si="17">X40+Y40</f>
        <v>80142080</v>
      </c>
    </row>
    <row r="41" spans="1:26">
      <c r="A41" s="254" t="s">
        <v>264</v>
      </c>
      <c r="B41" s="254"/>
      <c r="C41" s="254"/>
      <c r="D41" s="254"/>
      <c r="E41" s="254"/>
      <c r="F41" s="254"/>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c r="A42" s="254" t="s">
        <v>276</v>
      </c>
      <c r="B42" s="254"/>
      <c r="C42" s="254"/>
      <c r="D42" s="254"/>
      <c r="E42" s="254"/>
      <c r="F42" s="254"/>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c r="A43" s="254" t="s">
        <v>387</v>
      </c>
      <c r="B43" s="254"/>
      <c r="C43" s="254"/>
      <c r="D43" s="254"/>
      <c r="E43" s="254"/>
      <c r="F43" s="254"/>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c r="A44" s="254" t="s">
        <v>266</v>
      </c>
      <c r="B44" s="254"/>
      <c r="C44" s="254"/>
      <c r="D44" s="254"/>
      <c r="E44" s="254"/>
      <c r="F44" s="254"/>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c r="A45" s="254" t="s">
        <v>267</v>
      </c>
      <c r="B45" s="254"/>
      <c r="C45" s="254"/>
      <c r="D45" s="254"/>
      <c r="E45" s="254"/>
      <c r="F45" s="254"/>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c r="A46" s="254" t="s">
        <v>277</v>
      </c>
      <c r="B46" s="254"/>
      <c r="C46" s="254"/>
      <c r="D46" s="254"/>
      <c r="E46" s="254"/>
      <c r="F46" s="254"/>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c r="A47" s="254" t="s">
        <v>269</v>
      </c>
      <c r="B47" s="254"/>
      <c r="C47" s="254"/>
      <c r="D47" s="254"/>
      <c r="E47" s="254"/>
      <c r="F47" s="254"/>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c r="A48" s="254" t="s">
        <v>270</v>
      </c>
      <c r="B48" s="254"/>
      <c r="C48" s="254"/>
      <c r="D48" s="254"/>
      <c r="E48" s="254"/>
      <c r="F48" s="254"/>
      <c r="G48" s="82">
        <v>40</v>
      </c>
      <c r="H48" s="85">
        <v>0</v>
      </c>
      <c r="I48" s="85">
        <v>1101609</v>
      </c>
      <c r="J48" s="85">
        <v>0</v>
      </c>
      <c r="K48" s="85">
        <v>0</v>
      </c>
      <c r="L48" s="85">
        <v>0</v>
      </c>
      <c r="M48" s="85">
        <v>0</v>
      </c>
      <c r="N48" s="85">
        <v>0</v>
      </c>
      <c r="O48" s="85">
        <v>0</v>
      </c>
      <c r="P48" s="85">
        <v>0</v>
      </c>
      <c r="Q48" s="85">
        <v>0</v>
      </c>
      <c r="R48" s="85">
        <v>0</v>
      </c>
      <c r="S48" s="85">
        <v>0</v>
      </c>
      <c r="T48" s="85">
        <v>0</v>
      </c>
      <c r="U48" s="85">
        <v>0</v>
      </c>
      <c r="V48" s="85">
        <v>0</v>
      </c>
      <c r="W48" s="85">
        <v>0</v>
      </c>
      <c r="X48" s="86">
        <f t="shared" si="18"/>
        <v>1101609</v>
      </c>
      <c r="Y48" s="85">
        <v>0</v>
      </c>
      <c r="Z48" s="86">
        <f t="shared" si="17"/>
        <v>1101609</v>
      </c>
    </row>
    <row r="49" spans="1:26">
      <c r="A49" s="254" t="s">
        <v>271</v>
      </c>
      <c r="B49" s="254"/>
      <c r="C49" s="254"/>
      <c r="D49" s="254"/>
      <c r="E49" s="254"/>
      <c r="F49" s="254"/>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c r="A50" s="254" t="s">
        <v>388</v>
      </c>
      <c r="B50" s="254"/>
      <c r="C50" s="254"/>
      <c r="D50" s="254"/>
      <c r="E50" s="254"/>
      <c r="F50" s="254"/>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c r="A51" s="254" t="s">
        <v>389</v>
      </c>
      <c r="B51" s="254"/>
      <c r="C51" s="254"/>
      <c r="D51" s="254"/>
      <c r="E51" s="254"/>
      <c r="F51" s="254"/>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c r="A52" s="254" t="s">
        <v>390</v>
      </c>
      <c r="B52" s="254"/>
      <c r="C52" s="254"/>
      <c r="D52" s="254"/>
      <c r="E52" s="254"/>
      <c r="F52" s="254"/>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c r="A53" s="254" t="s">
        <v>272</v>
      </c>
      <c r="B53" s="254"/>
      <c r="C53" s="254"/>
      <c r="D53" s="254"/>
      <c r="E53" s="254"/>
      <c r="F53" s="254"/>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c r="A54" s="254" t="s">
        <v>391</v>
      </c>
      <c r="B54" s="254"/>
      <c r="C54" s="254"/>
      <c r="D54" s="254"/>
      <c r="E54" s="254"/>
      <c r="F54" s="254"/>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c r="A55" s="254" t="s">
        <v>400</v>
      </c>
      <c r="B55" s="254"/>
      <c r="C55" s="254"/>
      <c r="D55" s="254"/>
      <c r="E55" s="254"/>
      <c r="F55" s="254"/>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-7641705</v>
      </c>
      <c r="X55" s="86">
        <f t="shared" si="18"/>
        <v>-7641705</v>
      </c>
      <c r="Y55" s="85">
        <v>0</v>
      </c>
      <c r="Z55" s="86">
        <f t="shared" si="17"/>
        <v>-7641705</v>
      </c>
    </row>
    <row r="56" spans="1:26">
      <c r="A56" s="254" t="s">
        <v>392</v>
      </c>
      <c r="B56" s="254"/>
      <c r="C56" s="254"/>
      <c r="D56" s="254"/>
      <c r="E56" s="254"/>
      <c r="F56" s="254"/>
      <c r="G56" s="82">
        <v>48</v>
      </c>
      <c r="H56" s="85">
        <v>0</v>
      </c>
      <c r="I56" s="85">
        <v>0</v>
      </c>
      <c r="J56" s="85">
        <v>0</v>
      </c>
      <c r="K56" s="85">
        <v>-126835</v>
      </c>
      <c r="L56" s="85">
        <v>-126835</v>
      </c>
      <c r="M56" s="85">
        <v>0</v>
      </c>
      <c r="N56" s="85">
        <v>0</v>
      </c>
      <c r="O56" s="85">
        <v>0</v>
      </c>
      <c r="P56" s="85">
        <v>0</v>
      </c>
      <c r="Q56" s="85">
        <v>0</v>
      </c>
      <c r="R56" s="85">
        <v>0</v>
      </c>
      <c r="S56" s="85">
        <v>0</v>
      </c>
      <c r="T56" s="85">
        <v>0</v>
      </c>
      <c r="U56" s="85">
        <v>0</v>
      </c>
      <c r="V56" s="85">
        <v>857948</v>
      </c>
      <c r="W56" s="85">
        <v>0</v>
      </c>
      <c r="X56" s="86">
        <f t="shared" si="18"/>
        <v>857948</v>
      </c>
      <c r="Y56" s="85">
        <v>0</v>
      </c>
      <c r="Z56" s="86">
        <f t="shared" si="17"/>
        <v>857948</v>
      </c>
    </row>
    <row r="57" spans="1:26">
      <c r="A57" s="254" t="s">
        <v>401</v>
      </c>
      <c r="B57" s="254"/>
      <c r="C57" s="254"/>
      <c r="D57" s="254"/>
      <c r="E57" s="254"/>
      <c r="F57" s="254"/>
      <c r="G57" s="82">
        <v>49</v>
      </c>
      <c r="H57" s="85">
        <v>0</v>
      </c>
      <c r="I57" s="85">
        <v>0</v>
      </c>
      <c r="J57" s="85">
        <v>0</v>
      </c>
      <c r="K57" s="85">
        <v>0</v>
      </c>
      <c r="L57" s="85">
        <v>0</v>
      </c>
      <c r="M57" s="85">
        <v>0</v>
      </c>
      <c r="N57" s="85">
        <v>1572697</v>
      </c>
      <c r="O57" s="85">
        <v>0</v>
      </c>
      <c r="P57" s="85">
        <v>0</v>
      </c>
      <c r="Q57" s="85">
        <v>0</v>
      </c>
      <c r="R57" s="85">
        <v>0</v>
      </c>
      <c r="S57" s="85">
        <v>0</v>
      </c>
      <c r="T57" s="85">
        <v>0</v>
      </c>
      <c r="U57" s="85">
        <v>0</v>
      </c>
      <c r="V57" s="85">
        <v>22239531</v>
      </c>
      <c r="W57" s="85">
        <v>-23812228</v>
      </c>
      <c r="X57" s="86">
        <f t="shared" si="18"/>
        <v>0</v>
      </c>
      <c r="Y57" s="85">
        <v>0</v>
      </c>
      <c r="Z57" s="86">
        <f t="shared" si="17"/>
        <v>0</v>
      </c>
    </row>
    <row r="58" spans="1:26">
      <c r="A58" s="254" t="s">
        <v>395</v>
      </c>
      <c r="B58" s="254"/>
      <c r="C58" s="254"/>
      <c r="D58" s="254"/>
      <c r="E58" s="254"/>
      <c r="F58" s="254"/>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c r="A59" s="255" t="s">
        <v>402</v>
      </c>
      <c r="B59" s="255"/>
      <c r="C59" s="255"/>
      <c r="D59" s="255"/>
      <c r="E59" s="255"/>
      <c r="F59" s="255"/>
      <c r="G59" s="83">
        <v>51</v>
      </c>
      <c r="H59" s="87">
        <f>SUM(H39:H58)</f>
        <v>159471378</v>
      </c>
      <c r="I59" s="87">
        <f t="shared" ref="I59:Z59" si="19">SUM(I39:I58)</f>
        <v>2174785</v>
      </c>
      <c r="J59" s="87">
        <f t="shared" si="19"/>
        <v>9325953</v>
      </c>
      <c r="K59" s="87">
        <f t="shared" si="19"/>
        <v>5871715</v>
      </c>
      <c r="L59" s="87">
        <f t="shared" si="19"/>
        <v>1871715</v>
      </c>
      <c r="M59" s="87">
        <f t="shared" si="19"/>
        <v>34899714</v>
      </c>
      <c r="N59" s="87">
        <f t="shared" si="19"/>
        <v>22021063</v>
      </c>
      <c r="O59" s="87">
        <f t="shared" si="19"/>
        <v>0</v>
      </c>
      <c r="P59" s="87">
        <f t="shared" si="19"/>
        <v>0</v>
      </c>
      <c r="Q59" s="87">
        <f t="shared" si="19"/>
        <v>0</v>
      </c>
      <c r="R59" s="87">
        <f t="shared" si="19"/>
        <v>0</v>
      </c>
      <c r="S59" s="87">
        <f t="shared" si="19"/>
        <v>0</v>
      </c>
      <c r="T59" s="87">
        <f t="shared" si="19"/>
        <v>0</v>
      </c>
      <c r="U59" s="87">
        <f t="shared" si="19"/>
        <v>0</v>
      </c>
      <c r="V59" s="87">
        <f t="shared" si="19"/>
        <v>29538507</v>
      </c>
      <c r="W59" s="87">
        <f t="shared" si="19"/>
        <v>80142080</v>
      </c>
      <c r="X59" s="87">
        <f>SUM(X39:X58)</f>
        <v>341573480</v>
      </c>
      <c r="Y59" s="87">
        <f t="shared" si="19"/>
        <v>0</v>
      </c>
      <c r="Z59" s="87">
        <f t="shared" si="19"/>
        <v>341573480</v>
      </c>
    </row>
    <row r="60" spans="1:26">
      <c r="A60" s="262" t="s">
        <v>273</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row>
    <row r="61" spans="1:26" ht="31.5" customHeight="1">
      <c r="A61" s="266" t="s">
        <v>403</v>
      </c>
      <c r="B61" s="266"/>
      <c r="C61" s="266"/>
      <c r="D61" s="266"/>
      <c r="E61" s="266"/>
      <c r="F61" s="266"/>
      <c r="G61" s="83">
        <v>52</v>
      </c>
      <c r="H61" s="87">
        <f>SUM(H41:H49)</f>
        <v>0</v>
      </c>
      <c r="I61" s="87">
        <f t="shared" ref="I61:Z61" si="20">SUM(I41:I49)</f>
        <v>1101609</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1101609</v>
      </c>
      <c r="Y61" s="87">
        <f t="shared" si="20"/>
        <v>0</v>
      </c>
      <c r="Z61" s="87">
        <f t="shared" si="20"/>
        <v>1101609</v>
      </c>
    </row>
    <row r="62" spans="1:26" ht="27.75" customHeight="1">
      <c r="A62" s="266" t="s">
        <v>404</v>
      </c>
      <c r="B62" s="266"/>
      <c r="C62" s="266"/>
      <c r="D62" s="266"/>
      <c r="E62" s="266"/>
      <c r="F62" s="266"/>
      <c r="G62" s="83">
        <v>53</v>
      </c>
      <c r="H62" s="87">
        <f>H40+H61</f>
        <v>0</v>
      </c>
      <c r="I62" s="87">
        <f t="shared" ref="I62:Z62" si="22">I40+I61</f>
        <v>1101609</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80142080</v>
      </c>
      <c r="X62" s="87">
        <f>X40+X61</f>
        <v>81243689</v>
      </c>
      <c r="Y62" s="87">
        <f t="shared" si="22"/>
        <v>0</v>
      </c>
      <c r="Z62" s="87">
        <f t="shared" si="22"/>
        <v>81243689</v>
      </c>
    </row>
    <row r="63" spans="1:26" ht="29.25" customHeight="1">
      <c r="A63" s="266" t="s">
        <v>405</v>
      </c>
      <c r="B63" s="266"/>
      <c r="C63" s="266"/>
      <c r="D63" s="266"/>
      <c r="E63" s="266"/>
      <c r="F63" s="266"/>
      <c r="G63" s="83">
        <v>54</v>
      </c>
      <c r="H63" s="87">
        <f>SUM(H50:H58)</f>
        <v>0</v>
      </c>
      <c r="I63" s="87">
        <f t="shared" ref="I63:Z63" si="24">SUM(I50:I58)</f>
        <v>0</v>
      </c>
      <c r="J63" s="87">
        <f t="shared" si="24"/>
        <v>0</v>
      </c>
      <c r="K63" s="87">
        <f t="shared" si="24"/>
        <v>-126835</v>
      </c>
      <c r="L63" s="87">
        <f t="shared" si="24"/>
        <v>-126835</v>
      </c>
      <c r="M63" s="87">
        <f t="shared" si="24"/>
        <v>0</v>
      </c>
      <c r="N63" s="87">
        <f t="shared" si="24"/>
        <v>1572697</v>
      </c>
      <c r="O63" s="87">
        <f t="shared" si="24"/>
        <v>0</v>
      </c>
      <c r="P63" s="87">
        <f t="shared" si="24"/>
        <v>0</v>
      </c>
      <c r="Q63" s="87">
        <f t="shared" si="24"/>
        <v>0</v>
      </c>
      <c r="R63" s="87">
        <f t="shared" si="24"/>
        <v>0</v>
      </c>
      <c r="S63" s="87">
        <f t="shared" si="24"/>
        <v>0</v>
      </c>
      <c r="T63" s="87">
        <f t="shared" si="24"/>
        <v>0</v>
      </c>
      <c r="U63" s="87">
        <f t="shared" ref="U63" si="25">SUM(U50:U58)</f>
        <v>0</v>
      </c>
      <c r="V63" s="87">
        <f t="shared" si="24"/>
        <v>23097479</v>
      </c>
      <c r="W63" s="87">
        <f t="shared" si="24"/>
        <v>-31453933</v>
      </c>
      <c r="X63" s="87">
        <f>SUM(X50:X58)</f>
        <v>-6783757</v>
      </c>
      <c r="Y63" s="87">
        <f t="shared" si="24"/>
        <v>0</v>
      </c>
      <c r="Z63" s="87">
        <f t="shared" si="24"/>
        <v>-6783757</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7"/>
  <sheetViews>
    <sheetView tabSelected="1" topLeftCell="A98" zoomScale="85" zoomScaleNormal="85" workbookViewId="0">
      <selection activeCell="D82" sqref="D82"/>
    </sheetView>
  </sheetViews>
  <sheetFormatPr defaultRowHeight="12.75"/>
  <cols>
    <col min="1" max="1" width="67.28515625" bestFit="1" customWidth="1"/>
    <col min="2" max="2" width="12" bestFit="1" customWidth="1"/>
    <col min="3" max="3" width="4.28515625" bestFit="1" customWidth="1"/>
    <col min="4" max="4" width="12" bestFit="1" customWidth="1"/>
    <col min="5" max="5" width="4.28515625" bestFit="1" customWidth="1"/>
    <col min="6" max="6" width="11.5703125" bestFit="1" customWidth="1"/>
    <col min="7" max="7" width="105.7109375" customWidth="1"/>
  </cols>
  <sheetData>
    <row r="1" spans="1:7">
      <c r="A1" s="100" t="s">
        <v>466</v>
      </c>
      <c r="B1" s="101"/>
      <c r="C1" s="101"/>
      <c r="D1" s="101"/>
      <c r="E1" s="101"/>
      <c r="F1" s="101"/>
      <c r="G1" s="102"/>
    </row>
    <row r="2" spans="1:7">
      <c r="A2" s="103"/>
      <c r="B2" s="101"/>
      <c r="C2" s="101"/>
      <c r="D2" s="101"/>
      <c r="E2" s="101"/>
      <c r="F2" s="101"/>
      <c r="G2" s="102"/>
    </row>
    <row r="3" spans="1:7">
      <c r="A3" s="100" t="s">
        <v>467</v>
      </c>
      <c r="B3" s="101"/>
      <c r="C3" s="101"/>
      <c r="D3" s="101"/>
      <c r="E3" s="101"/>
      <c r="F3" s="101"/>
      <c r="G3" s="102"/>
    </row>
    <row r="4" spans="1:7">
      <c r="A4" s="103" t="s">
        <v>468</v>
      </c>
      <c r="B4" s="101"/>
      <c r="C4" s="101"/>
      <c r="D4" s="101"/>
      <c r="E4" s="101"/>
      <c r="F4" s="101"/>
      <c r="G4" s="102"/>
    </row>
    <row r="5" spans="1:7">
      <c r="A5" s="103"/>
      <c r="B5" s="101"/>
      <c r="C5" s="101"/>
      <c r="D5" s="101"/>
      <c r="E5" s="101"/>
      <c r="F5" s="101"/>
      <c r="G5" s="102"/>
    </row>
    <row r="6" spans="1:7">
      <c r="A6" s="100" t="s">
        <v>469</v>
      </c>
      <c r="B6" s="101"/>
      <c r="C6" s="101"/>
      <c r="D6" s="101"/>
      <c r="E6" s="101"/>
      <c r="F6" s="101"/>
      <c r="G6" s="102"/>
    </row>
    <row r="7" spans="1:7">
      <c r="A7" s="101"/>
      <c r="B7" s="101"/>
      <c r="C7" s="101"/>
      <c r="D7" s="101"/>
      <c r="E7" s="101"/>
      <c r="F7" s="101"/>
      <c r="G7" s="102"/>
    </row>
    <row r="8" spans="1:7">
      <c r="A8" s="104" t="s">
        <v>470</v>
      </c>
      <c r="B8" s="105"/>
      <c r="C8" s="105"/>
      <c r="D8" s="105"/>
      <c r="E8" s="105"/>
      <c r="F8" s="105"/>
      <c r="G8" s="106"/>
    </row>
    <row r="9" spans="1:7">
      <c r="A9" s="107"/>
      <c r="B9" s="105"/>
      <c r="C9" s="105"/>
      <c r="D9" s="105"/>
      <c r="E9" s="105"/>
      <c r="F9" s="105"/>
      <c r="G9" s="106"/>
    </row>
    <row r="10" spans="1:7">
      <c r="A10" s="270" t="s">
        <v>471</v>
      </c>
      <c r="B10" s="270"/>
      <c r="C10" s="270"/>
      <c r="D10" s="270"/>
      <c r="E10" s="270"/>
      <c r="F10" s="270"/>
      <c r="G10" s="270"/>
    </row>
    <row r="11" spans="1:7">
      <c r="A11" s="108"/>
      <c r="B11" s="108"/>
      <c r="C11" s="108"/>
      <c r="D11" s="108"/>
      <c r="E11" s="108"/>
      <c r="F11" s="108"/>
      <c r="G11" s="109"/>
    </row>
    <row r="12" spans="1:7">
      <c r="A12" s="110" t="s">
        <v>472</v>
      </c>
      <c r="B12" s="111" t="s">
        <v>473</v>
      </c>
      <c r="C12" s="105"/>
      <c r="D12" s="111" t="s">
        <v>474</v>
      </c>
      <c r="E12" s="105"/>
      <c r="F12" s="111" t="s">
        <v>475</v>
      </c>
      <c r="G12" s="112" t="s">
        <v>476</v>
      </c>
    </row>
    <row r="13" spans="1:7">
      <c r="A13" s="113"/>
      <c r="B13" s="105"/>
      <c r="C13" s="105"/>
      <c r="D13" s="105"/>
      <c r="E13" s="105"/>
      <c r="F13" s="105"/>
      <c r="G13" s="114"/>
    </row>
    <row r="14" spans="1:7">
      <c r="A14" s="113" t="s">
        <v>477</v>
      </c>
      <c r="B14" s="115">
        <v>74500</v>
      </c>
      <c r="C14" s="116"/>
      <c r="D14" s="117">
        <v>13714</v>
      </c>
      <c r="E14" s="116"/>
      <c r="F14" s="117">
        <f>B14-D14</f>
        <v>60786</v>
      </c>
      <c r="G14" s="267" t="s">
        <v>478</v>
      </c>
    </row>
    <row r="15" spans="1:7">
      <c r="A15" s="113" t="s">
        <v>479</v>
      </c>
      <c r="B15" s="115">
        <v>0</v>
      </c>
      <c r="C15" s="116"/>
      <c r="D15" s="117">
        <v>59723</v>
      </c>
      <c r="E15" s="116"/>
      <c r="F15" s="117">
        <f>B15-D15</f>
        <v>-59723</v>
      </c>
      <c r="G15" s="267"/>
    </row>
    <row r="16" spans="1:7" ht="13.5" thickBot="1">
      <c r="A16" s="118" t="s">
        <v>480</v>
      </c>
      <c r="B16" s="115">
        <v>0</v>
      </c>
      <c r="C16" s="116"/>
      <c r="D16" s="117">
        <v>1063</v>
      </c>
      <c r="E16" s="116"/>
      <c r="F16" s="117">
        <f>B16-D16</f>
        <v>-1063</v>
      </c>
      <c r="G16" s="268"/>
    </row>
    <row r="17" spans="1:7">
      <c r="A17" s="110" t="s">
        <v>481</v>
      </c>
      <c r="B17" s="119">
        <f>SUM(B14:B16)</f>
        <v>74500</v>
      </c>
      <c r="C17" s="120"/>
      <c r="D17" s="119">
        <f>SUM(D14:D16)</f>
        <v>74500</v>
      </c>
      <c r="E17" s="120"/>
      <c r="F17" s="121">
        <f>SUM(F14:F16)</f>
        <v>0</v>
      </c>
      <c r="G17" s="114"/>
    </row>
    <row r="18" spans="1:7">
      <c r="A18" s="110"/>
      <c r="B18" s="122"/>
      <c r="C18" s="123"/>
      <c r="D18" s="122"/>
      <c r="E18" s="123"/>
      <c r="F18" s="124"/>
      <c r="G18" s="114"/>
    </row>
    <row r="19" spans="1:7">
      <c r="A19" s="113"/>
      <c r="B19" s="116"/>
      <c r="C19" s="116"/>
      <c r="D19" s="116"/>
      <c r="E19" s="116"/>
      <c r="F19" s="116"/>
      <c r="G19" s="114"/>
    </row>
    <row r="20" spans="1:7">
      <c r="A20" s="110" t="s">
        <v>472</v>
      </c>
      <c r="B20" s="122" t="s">
        <v>473</v>
      </c>
      <c r="C20" s="116"/>
      <c r="D20" s="122" t="s">
        <v>474</v>
      </c>
      <c r="E20" s="116"/>
      <c r="F20" s="122" t="s">
        <v>475</v>
      </c>
      <c r="G20" s="112" t="s">
        <v>476</v>
      </c>
    </row>
    <row r="21" spans="1:7" ht="25.5">
      <c r="A21" s="113" t="s">
        <v>482</v>
      </c>
      <c r="B21" s="117">
        <v>2243</v>
      </c>
      <c r="C21" s="116"/>
      <c r="D21" s="115">
        <v>0</v>
      </c>
      <c r="E21" s="125"/>
      <c r="F21" s="117">
        <f>B21-D21</f>
        <v>2243</v>
      </c>
      <c r="G21" s="267" t="s">
        <v>483</v>
      </c>
    </row>
    <row r="22" spans="1:7">
      <c r="A22" s="113" t="s">
        <v>484</v>
      </c>
      <c r="B22" s="117">
        <v>773</v>
      </c>
      <c r="C22" s="116"/>
      <c r="D22" s="115">
        <v>0</v>
      </c>
      <c r="E22" s="125"/>
      <c r="F22" s="117">
        <f t="shared" ref="F22:F23" si="0">B22-D22</f>
        <v>773</v>
      </c>
      <c r="G22" s="267"/>
    </row>
    <row r="23" spans="1:7" ht="13.5" thickBot="1">
      <c r="A23" s="113" t="s">
        <v>485</v>
      </c>
      <c r="B23" s="115">
        <v>0</v>
      </c>
      <c r="C23" s="116"/>
      <c r="D23" s="117">
        <v>3016</v>
      </c>
      <c r="E23" s="125"/>
      <c r="F23" s="117">
        <f t="shared" si="0"/>
        <v>-3016</v>
      </c>
      <c r="G23" s="268"/>
    </row>
    <row r="24" spans="1:7">
      <c r="A24" s="126" t="s">
        <v>481</v>
      </c>
      <c r="B24" s="119">
        <f>SUM(B21:B23)</f>
        <v>3016</v>
      </c>
      <c r="C24" s="119">
        <f t="shared" ref="C24:D24" si="1">SUM(C21:C23)</f>
        <v>0</v>
      </c>
      <c r="D24" s="119">
        <f t="shared" si="1"/>
        <v>3016</v>
      </c>
      <c r="E24" s="120"/>
      <c r="F24" s="121">
        <f>SUM(F21:F23)</f>
        <v>0</v>
      </c>
      <c r="G24" s="127"/>
    </row>
    <row r="25" spans="1:7">
      <c r="A25" s="113"/>
      <c r="B25" s="116"/>
      <c r="C25" s="116"/>
      <c r="D25" s="116"/>
      <c r="E25" s="116"/>
      <c r="F25" s="116"/>
      <c r="G25" s="114"/>
    </row>
    <row r="26" spans="1:7">
      <c r="A26" s="113"/>
      <c r="B26" s="116"/>
      <c r="C26" s="116"/>
      <c r="D26" s="116"/>
      <c r="E26" s="116"/>
      <c r="F26" s="116"/>
      <c r="G26" s="114"/>
    </row>
    <row r="27" spans="1:7">
      <c r="A27" s="110" t="s">
        <v>472</v>
      </c>
      <c r="B27" s="122" t="s">
        <v>473</v>
      </c>
      <c r="C27" s="116"/>
      <c r="D27" s="122" t="s">
        <v>474</v>
      </c>
      <c r="E27" s="116"/>
      <c r="F27" s="122" t="s">
        <v>475</v>
      </c>
      <c r="G27" s="112" t="s">
        <v>476</v>
      </c>
    </row>
    <row r="28" spans="1:7" ht="25.5">
      <c r="A28" s="113" t="s">
        <v>486</v>
      </c>
      <c r="B28" s="117">
        <v>6420</v>
      </c>
      <c r="C28" s="116"/>
      <c r="D28" s="115">
        <v>0</v>
      </c>
      <c r="E28" s="125"/>
      <c r="F28" s="117">
        <f t="shared" ref="F28:F31" si="2">B28-D28</f>
        <v>6420</v>
      </c>
      <c r="G28" s="267" t="s">
        <v>487</v>
      </c>
    </row>
    <row r="29" spans="1:7">
      <c r="A29" s="113" t="s">
        <v>488</v>
      </c>
      <c r="B29" s="117">
        <v>30</v>
      </c>
      <c r="C29" s="116"/>
      <c r="D29" s="115">
        <v>0</v>
      </c>
      <c r="E29" s="125"/>
      <c r="F29" s="117">
        <f t="shared" si="2"/>
        <v>30</v>
      </c>
      <c r="G29" s="267"/>
    </row>
    <row r="30" spans="1:7">
      <c r="A30" s="113" t="s">
        <v>489</v>
      </c>
      <c r="B30" s="117">
        <v>588</v>
      </c>
      <c r="C30" s="116"/>
      <c r="D30" s="115">
        <v>0</v>
      </c>
      <c r="E30" s="125"/>
      <c r="F30" s="117">
        <f t="shared" si="2"/>
        <v>588</v>
      </c>
      <c r="G30" s="267"/>
    </row>
    <row r="31" spans="1:7" ht="13.5" thickBot="1">
      <c r="A31" s="113" t="s">
        <v>490</v>
      </c>
      <c r="B31" s="115">
        <v>0</v>
      </c>
      <c r="C31" s="116"/>
      <c r="D31" s="117">
        <v>7038</v>
      </c>
      <c r="E31" s="125"/>
      <c r="F31" s="117">
        <f t="shared" si="2"/>
        <v>-7038</v>
      </c>
      <c r="G31" s="267"/>
    </row>
    <row r="32" spans="1:7">
      <c r="A32" s="126" t="s">
        <v>481</v>
      </c>
      <c r="B32" s="119">
        <f>SUM(B28:B31)</f>
        <v>7038</v>
      </c>
      <c r="C32" s="120"/>
      <c r="D32" s="119">
        <f>SUM(D28:D31)</f>
        <v>7038</v>
      </c>
      <c r="E32" s="120"/>
      <c r="F32" s="121">
        <f>SUM(F28:F31)</f>
        <v>0</v>
      </c>
      <c r="G32" s="127"/>
    </row>
    <row r="33" spans="1:7">
      <c r="A33" s="110"/>
      <c r="B33" s="122"/>
      <c r="C33" s="123"/>
      <c r="D33" s="122"/>
      <c r="E33" s="123"/>
      <c r="F33" s="124"/>
      <c r="G33" s="114"/>
    </row>
    <row r="34" spans="1:7">
      <c r="A34" s="113"/>
      <c r="B34" s="123"/>
      <c r="C34" s="123"/>
      <c r="D34" s="123"/>
      <c r="E34" s="123"/>
      <c r="F34" s="123"/>
      <c r="G34" s="114"/>
    </row>
    <row r="35" spans="1:7">
      <c r="A35" s="110" t="s">
        <v>472</v>
      </c>
      <c r="B35" s="122" t="s">
        <v>473</v>
      </c>
      <c r="C35" s="116"/>
      <c r="D35" s="122" t="s">
        <v>474</v>
      </c>
      <c r="E35" s="116"/>
      <c r="F35" s="122" t="s">
        <v>475</v>
      </c>
      <c r="G35" s="112" t="s">
        <v>476</v>
      </c>
    </row>
    <row r="36" spans="1:7">
      <c r="A36" s="113" t="s">
        <v>491</v>
      </c>
      <c r="B36" s="117">
        <v>4023</v>
      </c>
      <c r="C36" s="116"/>
      <c r="D36" s="122"/>
      <c r="E36" s="116"/>
      <c r="F36" s="117">
        <f t="shared" ref="F36:F38" si="3">B36-D36</f>
        <v>4023</v>
      </c>
      <c r="G36" s="267" t="s">
        <v>492</v>
      </c>
    </row>
    <row r="37" spans="1:7">
      <c r="A37" s="113" t="s">
        <v>493</v>
      </c>
      <c r="B37" s="115">
        <v>0</v>
      </c>
      <c r="C37" s="116"/>
      <c r="D37" s="117">
        <v>3461</v>
      </c>
      <c r="E37" s="116"/>
      <c r="F37" s="117">
        <f t="shared" si="3"/>
        <v>-3461</v>
      </c>
      <c r="G37" s="267"/>
    </row>
    <row r="38" spans="1:7" ht="13.5" thickBot="1">
      <c r="A38" s="113" t="s">
        <v>494</v>
      </c>
      <c r="B38" s="115">
        <v>0</v>
      </c>
      <c r="C38" s="116"/>
      <c r="D38" s="117">
        <v>562</v>
      </c>
      <c r="E38" s="116"/>
      <c r="F38" s="128">
        <f t="shared" si="3"/>
        <v>-562</v>
      </c>
      <c r="G38" s="269"/>
    </row>
    <row r="39" spans="1:7">
      <c r="A39" s="126" t="s">
        <v>481</v>
      </c>
      <c r="B39" s="119">
        <f>SUM(B36:B38)</f>
        <v>4023</v>
      </c>
      <c r="C39" s="120"/>
      <c r="D39" s="119">
        <f>SUM(D36:D38)</f>
        <v>4023</v>
      </c>
      <c r="E39" s="119"/>
      <c r="F39" s="119">
        <f t="shared" ref="F39" si="4">SUM(F36:F38)</f>
        <v>0</v>
      </c>
      <c r="G39" s="114"/>
    </row>
    <row r="40" spans="1:7">
      <c r="A40" s="110"/>
      <c r="B40" s="122"/>
      <c r="C40" s="123"/>
      <c r="D40" s="122"/>
      <c r="E40" s="123"/>
      <c r="F40" s="129"/>
      <c r="G40" s="114"/>
    </row>
    <row r="41" spans="1:7">
      <c r="A41" s="113"/>
      <c r="B41" s="116"/>
      <c r="C41" s="116"/>
      <c r="D41" s="116"/>
      <c r="E41" s="116"/>
      <c r="F41" s="116"/>
      <c r="G41" s="114"/>
    </row>
    <row r="42" spans="1:7">
      <c r="A42" s="110" t="s">
        <v>472</v>
      </c>
      <c r="B42" s="122" t="s">
        <v>473</v>
      </c>
      <c r="C42" s="116"/>
      <c r="D42" s="122" t="s">
        <v>474</v>
      </c>
      <c r="E42" s="116"/>
      <c r="F42" s="122" t="s">
        <v>475</v>
      </c>
      <c r="G42" s="112" t="s">
        <v>476</v>
      </c>
    </row>
    <row r="43" spans="1:7">
      <c r="A43" s="113" t="s">
        <v>495</v>
      </c>
      <c r="B43" s="117">
        <v>162592</v>
      </c>
      <c r="C43" s="116"/>
      <c r="D43" s="115">
        <v>0</v>
      </c>
      <c r="E43" s="116"/>
      <c r="F43" s="117">
        <f t="shared" ref="F43:F47" si="5">B43-D43</f>
        <v>162592</v>
      </c>
      <c r="G43" s="267" t="s">
        <v>496</v>
      </c>
    </row>
    <row r="44" spans="1:7">
      <c r="A44" s="113" t="s">
        <v>497</v>
      </c>
      <c r="B44" s="117">
        <v>1847</v>
      </c>
      <c r="C44" s="116"/>
      <c r="D44" s="115">
        <v>0</v>
      </c>
      <c r="E44" s="116"/>
      <c r="F44" s="117">
        <f t="shared" si="5"/>
        <v>1847</v>
      </c>
      <c r="G44" s="267"/>
    </row>
    <row r="45" spans="1:7">
      <c r="A45" s="113" t="s">
        <v>498</v>
      </c>
      <c r="B45" s="115">
        <v>0</v>
      </c>
      <c r="C45" s="116"/>
      <c r="D45" s="117">
        <v>144308</v>
      </c>
      <c r="E45" s="116"/>
      <c r="F45" s="117">
        <f t="shared" si="5"/>
        <v>-144308</v>
      </c>
      <c r="G45" s="267"/>
    </row>
    <row r="46" spans="1:7">
      <c r="A46" s="113" t="s">
        <v>499</v>
      </c>
      <c r="B46" s="115">
        <v>0</v>
      </c>
      <c r="C46" s="116"/>
      <c r="D46" s="117">
        <v>18041</v>
      </c>
      <c r="E46" s="116"/>
      <c r="F46" s="117">
        <f t="shared" si="5"/>
        <v>-18041</v>
      </c>
      <c r="G46" s="267"/>
    </row>
    <row r="47" spans="1:7" ht="13.5" thickBot="1">
      <c r="A47" s="113" t="s">
        <v>500</v>
      </c>
      <c r="B47" s="115">
        <v>0</v>
      </c>
      <c r="C47" s="116"/>
      <c r="D47" s="117">
        <v>1395</v>
      </c>
      <c r="E47" s="116"/>
      <c r="F47" s="130">
        <f t="shared" si="5"/>
        <v>-1395</v>
      </c>
      <c r="G47" s="268"/>
    </row>
    <row r="48" spans="1:7">
      <c r="A48" s="126" t="s">
        <v>481</v>
      </c>
      <c r="B48" s="119">
        <f t="shared" ref="B48" si="6">SUM(B43:B47)</f>
        <v>164439</v>
      </c>
      <c r="C48" s="119"/>
      <c r="D48" s="119">
        <f t="shared" ref="D48" si="7">SUM(D43:D47)</f>
        <v>163744</v>
      </c>
      <c r="E48" s="119"/>
      <c r="F48" s="119">
        <f t="shared" ref="F48" si="8">SUM(F43:F47)</f>
        <v>695</v>
      </c>
      <c r="G48" s="114"/>
    </row>
    <row r="49" spans="1:7">
      <c r="A49" s="110"/>
      <c r="B49" s="122"/>
      <c r="C49" s="123"/>
      <c r="D49" s="122"/>
      <c r="E49" s="123"/>
      <c r="F49" s="129"/>
      <c r="G49" s="114"/>
    </row>
    <row r="50" spans="1:7">
      <c r="A50" s="113"/>
      <c r="B50" s="116"/>
      <c r="C50" s="116"/>
      <c r="D50" s="116"/>
      <c r="E50" s="116"/>
      <c r="F50" s="116"/>
      <c r="G50" s="114"/>
    </row>
    <row r="51" spans="1:7">
      <c r="A51" s="110" t="s">
        <v>472</v>
      </c>
      <c r="B51" s="122" t="s">
        <v>473</v>
      </c>
      <c r="C51" s="116"/>
      <c r="D51" s="122" t="s">
        <v>474</v>
      </c>
      <c r="E51" s="116"/>
      <c r="F51" s="122" t="s">
        <v>475</v>
      </c>
      <c r="G51" s="112" t="s">
        <v>476</v>
      </c>
    </row>
    <row r="52" spans="1:7" ht="25.5">
      <c r="A52" s="113" t="s">
        <v>501</v>
      </c>
      <c r="B52" s="115">
        <v>19768</v>
      </c>
      <c r="C52" s="116"/>
      <c r="D52" s="115">
        <v>0</v>
      </c>
      <c r="E52" s="115"/>
      <c r="F52" s="117">
        <f t="shared" ref="F52:F53" si="9">B52-D52</f>
        <v>19768</v>
      </c>
      <c r="G52" s="267" t="s">
        <v>502</v>
      </c>
    </row>
    <row r="53" spans="1:7" ht="13.5" thickBot="1">
      <c r="A53" s="113" t="s">
        <v>503</v>
      </c>
      <c r="B53" s="115">
        <v>0</v>
      </c>
      <c r="C53" s="116"/>
      <c r="D53" s="117">
        <v>20463</v>
      </c>
      <c r="E53" s="116"/>
      <c r="F53" s="130">
        <f t="shared" si="9"/>
        <v>-20463</v>
      </c>
      <c r="G53" s="269"/>
    </row>
    <row r="54" spans="1:7">
      <c r="A54" s="126" t="s">
        <v>481</v>
      </c>
      <c r="B54" s="119">
        <f>SUM(B52:B53)</f>
        <v>19768</v>
      </c>
      <c r="C54" s="119"/>
      <c r="D54" s="119">
        <f t="shared" ref="D54:F54" si="10">SUM(D52:D53)</f>
        <v>20463</v>
      </c>
      <c r="E54" s="119"/>
      <c r="F54" s="119">
        <f t="shared" si="10"/>
        <v>-695</v>
      </c>
      <c r="G54" s="114"/>
    </row>
    <row r="55" spans="1:7">
      <c r="A55" s="110"/>
      <c r="B55" s="122"/>
      <c r="C55" s="123"/>
      <c r="D55" s="122"/>
      <c r="E55" s="123"/>
      <c r="F55" s="129"/>
      <c r="G55" s="114"/>
    </row>
    <row r="56" spans="1:7">
      <c r="A56" s="113"/>
      <c r="B56" s="116"/>
      <c r="C56" s="116"/>
      <c r="D56" s="116"/>
      <c r="E56" s="116"/>
      <c r="F56" s="116"/>
      <c r="G56" s="114"/>
    </row>
    <row r="57" spans="1:7">
      <c r="A57" s="110" t="s">
        <v>472</v>
      </c>
      <c r="B57" s="122" t="s">
        <v>473</v>
      </c>
      <c r="C57" s="116"/>
      <c r="D57" s="122" t="s">
        <v>474</v>
      </c>
      <c r="E57" s="116"/>
      <c r="F57" s="122" t="s">
        <v>475</v>
      </c>
      <c r="G57" s="112" t="s">
        <v>476</v>
      </c>
    </row>
    <row r="58" spans="1:7">
      <c r="A58" s="113" t="s">
        <v>504</v>
      </c>
      <c r="B58" s="117">
        <v>29539</v>
      </c>
      <c r="C58" s="116"/>
      <c r="D58" s="115">
        <v>0</v>
      </c>
      <c r="E58" s="116"/>
      <c r="F58" s="117">
        <f t="shared" ref="F58:F61" si="11">B58-D58</f>
        <v>29539</v>
      </c>
      <c r="G58" s="267" t="s">
        <v>505</v>
      </c>
    </row>
    <row r="59" spans="1:7">
      <c r="A59" s="113" t="s">
        <v>506</v>
      </c>
      <c r="B59" s="117">
        <v>80142</v>
      </c>
      <c r="C59" s="116"/>
      <c r="D59" s="115">
        <v>0</v>
      </c>
      <c r="E59" s="116"/>
      <c r="F59" s="117">
        <f t="shared" si="11"/>
        <v>80142</v>
      </c>
      <c r="G59" s="267"/>
    </row>
    <row r="60" spans="1:7" ht="13.5" thickBot="1">
      <c r="A60" s="113" t="s">
        <v>507</v>
      </c>
      <c r="B60" s="115">
        <v>0</v>
      </c>
      <c r="C60" s="116"/>
      <c r="D60" s="117">
        <v>109681</v>
      </c>
      <c r="E60" s="116"/>
      <c r="F60" s="117">
        <f t="shared" si="11"/>
        <v>-109681</v>
      </c>
      <c r="G60" s="269"/>
    </row>
    <row r="61" spans="1:7">
      <c r="A61" s="126" t="s">
        <v>481</v>
      </c>
      <c r="B61" s="119">
        <f>SUM(B58:B60)</f>
        <v>109681</v>
      </c>
      <c r="C61" s="120"/>
      <c r="D61" s="119">
        <f>SUM(D58:D60)</f>
        <v>109681</v>
      </c>
      <c r="E61" s="120"/>
      <c r="F61" s="119">
        <f t="shared" si="11"/>
        <v>0</v>
      </c>
      <c r="G61" s="114"/>
    </row>
    <row r="62" spans="1:7">
      <c r="A62" s="110"/>
      <c r="B62" s="122"/>
      <c r="C62" s="123"/>
      <c r="D62" s="122"/>
      <c r="E62" s="123"/>
      <c r="F62" s="122"/>
      <c r="G62" s="114"/>
    </row>
    <row r="63" spans="1:7">
      <c r="A63" s="113"/>
      <c r="B63" s="116"/>
      <c r="C63" s="116"/>
      <c r="D63" s="116"/>
      <c r="E63" s="116"/>
      <c r="F63" s="116"/>
      <c r="G63" s="114"/>
    </row>
    <row r="64" spans="1:7">
      <c r="A64" s="110" t="s">
        <v>472</v>
      </c>
      <c r="B64" s="122" t="s">
        <v>473</v>
      </c>
      <c r="C64" s="116"/>
      <c r="D64" s="122" t="s">
        <v>474</v>
      </c>
      <c r="E64" s="116"/>
      <c r="F64" s="122" t="s">
        <v>475</v>
      </c>
      <c r="G64" s="112" t="s">
        <v>476</v>
      </c>
    </row>
    <row r="65" spans="1:7">
      <c r="A65" s="113" t="s">
        <v>508</v>
      </c>
      <c r="B65" s="115">
        <v>2572</v>
      </c>
      <c r="C65" s="116"/>
      <c r="D65" s="115"/>
      <c r="E65" s="115"/>
      <c r="F65" s="117">
        <f>B65-D65</f>
        <v>2572</v>
      </c>
      <c r="G65" s="267" t="s">
        <v>509</v>
      </c>
    </row>
    <row r="66" spans="1:7" ht="13.5" thickBot="1">
      <c r="A66" s="113" t="s">
        <v>510</v>
      </c>
      <c r="B66" s="115"/>
      <c r="C66" s="116"/>
      <c r="D66" s="117">
        <v>2453</v>
      </c>
      <c r="E66" s="116"/>
      <c r="F66" s="130">
        <f>B66-D66</f>
        <v>-2453</v>
      </c>
      <c r="G66" s="269"/>
    </row>
    <row r="67" spans="1:7">
      <c r="A67" s="126" t="s">
        <v>481</v>
      </c>
      <c r="B67" s="119">
        <f>SUM(B65:B66)</f>
        <v>2572</v>
      </c>
      <c r="C67" s="119">
        <f t="shared" ref="C67:F67" si="12">SUM(C65:C66)</f>
        <v>0</v>
      </c>
      <c r="D67" s="119">
        <f t="shared" si="12"/>
        <v>2453</v>
      </c>
      <c r="E67" s="119">
        <f t="shared" si="12"/>
        <v>0</v>
      </c>
      <c r="F67" s="119">
        <f t="shared" si="12"/>
        <v>119</v>
      </c>
      <c r="G67" s="114"/>
    </row>
    <row r="68" spans="1:7">
      <c r="A68" s="113"/>
      <c r="B68" s="116"/>
      <c r="C68" s="116"/>
      <c r="D68" s="116"/>
      <c r="E68" s="116"/>
      <c r="F68" s="116"/>
      <c r="G68" s="114"/>
    </row>
    <row r="69" spans="1:7">
      <c r="A69" s="113"/>
      <c r="B69" s="116"/>
      <c r="C69" s="116"/>
      <c r="D69" s="116"/>
      <c r="E69" s="116"/>
      <c r="F69" s="116"/>
      <c r="G69" s="114"/>
    </row>
    <row r="70" spans="1:7">
      <c r="A70" s="110" t="s">
        <v>472</v>
      </c>
      <c r="B70" s="122" t="s">
        <v>473</v>
      </c>
      <c r="C70" s="116"/>
      <c r="D70" s="122" t="s">
        <v>474</v>
      </c>
      <c r="E70" s="116"/>
      <c r="F70" s="122" t="s">
        <v>475</v>
      </c>
      <c r="G70" s="112" t="s">
        <v>476</v>
      </c>
    </row>
    <row r="71" spans="1:7" ht="25.5">
      <c r="A71" s="113" t="s">
        <v>511</v>
      </c>
      <c r="B71" s="115">
        <v>303</v>
      </c>
      <c r="C71" s="116"/>
      <c r="D71" s="115"/>
      <c r="E71" s="115"/>
      <c r="F71" s="117">
        <f t="shared" ref="F71:F72" si="13">B71-D71</f>
        <v>303</v>
      </c>
      <c r="G71" s="267" t="s">
        <v>509</v>
      </c>
    </row>
    <row r="72" spans="1:7">
      <c r="A72" s="113" t="s">
        <v>512</v>
      </c>
      <c r="B72" s="115">
        <v>3724</v>
      </c>
      <c r="C72" s="116"/>
      <c r="D72" s="115"/>
      <c r="E72" s="115"/>
      <c r="F72" s="117">
        <f t="shared" si="13"/>
        <v>3724</v>
      </c>
      <c r="G72" s="267"/>
    </row>
    <row r="73" spans="1:7">
      <c r="A73" s="113" t="s">
        <v>513</v>
      </c>
      <c r="B73" s="115"/>
      <c r="C73" s="116"/>
      <c r="D73" s="115">
        <v>799</v>
      </c>
      <c r="E73" s="115"/>
      <c r="F73" s="117">
        <f>B73-D73</f>
        <v>-799</v>
      </c>
      <c r="G73" s="267"/>
    </row>
    <row r="74" spans="1:7" ht="13.5" thickBot="1">
      <c r="A74" s="113" t="s">
        <v>514</v>
      </c>
      <c r="B74" s="115"/>
      <c r="C74" s="116"/>
      <c r="D74" s="117">
        <v>3347</v>
      </c>
      <c r="E74" s="116"/>
      <c r="F74" s="130">
        <f>B74-D74</f>
        <v>-3347</v>
      </c>
      <c r="G74" s="269"/>
    </row>
    <row r="75" spans="1:7">
      <c r="A75" s="126" t="s">
        <v>481</v>
      </c>
      <c r="B75" s="119">
        <f>SUM(B71:B74)</f>
        <v>4027</v>
      </c>
      <c r="C75" s="119">
        <f t="shared" ref="C75:F75" si="14">SUM(C71:C74)</f>
        <v>0</v>
      </c>
      <c r="D75" s="119">
        <f t="shared" si="14"/>
        <v>4146</v>
      </c>
      <c r="E75" s="119">
        <f t="shared" si="14"/>
        <v>0</v>
      </c>
      <c r="F75" s="119">
        <f t="shared" si="14"/>
        <v>-119</v>
      </c>
      <c r="G75" s="114"/>
    </row>
    <row r="76" spans="1:7">
      <c r="A76" s="113"/>
      <c r="B76" s="116"/>
      <c r="C76" s="116"/>
      <c r="D76" s="116"/>
      <c r="E76" s="116"/>
      <c r="F76" s="116"/>
      <c r="G76" s="114"/>
    </row>
    <row r="77" spans="1:7">
      <c r="A77" s="113"/>
      <c r="B77" s="116"/>
      <c r="C77" s="116"/>
      <c r="D77" s="116"/>
      <c r="E77" s="116"/>
      <c r="F77" s="116"/>
      <c r="G77" s="114"/>
    </row>
    <row r="78" spans="1:7">
      <c r="A78" s="110" t="s">
        <v>472</v>
      </c>
      <c r="B78" s="122" t="s">
        <v>473</v>
      </c>
      <c r="C78" s="116"/>
      <c r="D78" s="122" t="s">
        <v>474</v>
      </c>
      <c r="E78" s="116"/>
      <c r="F78" s="122" t="s">
        <v>475</v>
      </c>
      <c r="G78" s="112" t="s">
        <v>476</v>
      </c>
    </row>
    <row r="79" spans="1:7">
      <c r="A79" s="113" t="s">
        <v>515</v>
      </c>
      <c r="B79" s="117">
        <v>20053</v>
      </c>
      <c r="C79" s="116"/>
      <c r="D79" s="115">
        <v>0</v>
      </c>
      <c r="E79" s="116"/>
      <c r="F79" s="117">
        <f>B79-D79</f>
        <v>20053</v>
      </c>
      <c r="G79" s="267" t="s">
        <v>516</v>
      </c>
    </row>
    <row r="80" spans="1:7" ht="25.5">
      <c r="A80" s="113" t="s">
        <v>517</v>
      </c>
      <c r="B80" s="117">
        <v>4606</v>
      </c>
      <c r="C80" s="116"/>
      <c r="D80" s="115">
        <v>0</v>
      </c>
      <c r="E80" s="116"/>
      <c r="F80" s="117">
        <f t="shared" ref="F80:F90" si="15">B80-D80</f>
        <v>4606</v>
      </c>
      <c r="G80" s="267"/>
    </row>
    <row r="81" spans="1:7">
      <c r="A81" s="113" t="s">
        <v>518</v>
      </c>
      <c r="B81" s="117">
        <v>25115</v>
      </c>
      <c r="C81" s="116"/>
      <c r="D81" s="115">
        <v>0</v>
      </c>
      <c r="E81" s="116"/>
      <c r="F81" s="117">
        <f t="shared" si="15"/>
        <v>25115</v>
      </c>
      <c r="G81" s="267"/>
    </row>
    <row r="82" spans="1:7">
      <c r="A82" s="113" t="s">
        <v>519</v>
      </c>
      <c r="B82" s="117">
        <v>29280</v>
      </c>
      <c r="C82" s="116"/>
      <c r="D82" s="115">
        <v>0</v>
      </c>
      <c r="E82" s="116"/>
      <c r="F82" s="117">
        <f t="shared" si="15"/>
        <v>29280</v>
      </c>
      <c r="G82" s="267"/>
    </row>
    <row r="83" spans="1:7">
      <c r="A83" s="113" t="s">
        <v>520</v>
      </c>
      <c r="B83" s="117">
        <v>3424</v>
      </c>
      <c r="C83" s="116"/>
      <c r="D83" s="115">
        <v>0</v>
      </c>
      <c r="E83" s="116"/>
      <c r="F83" s="117">
        <f t="shared" si="15"/>
        <v>3424</v>
      </c>
      <c r="G83" s="267"/>
    </row>
    <row r="84" spans="1:7">
      <c r="A84" s="113" t="s">
        <v>521</v>
      </c>
      <c r="B84" s="117">
        <v>2976</v>
      </c>
      <c r="C84" s="116"/>
      <c r="D84" s="115">
        <v>0</v>
      </c>
      <c r="E84" s="116"/>
      <c r="F84" s="117">
        <f t="shared" si="15"/>
        <v>2976</v>
      </c>
      <c r="G84" s="267"/>
    </row>
    <row r="85" spans="1:7">
      <c r="A85" s="113" t="s">
        <v>522</v>
      </c>
      <c r="B85" s="117">
        <v>25</v>
      </c>
      <c r="C85" s="116"/>
      <c r="D85" s="115">
        <v>0</v>
      </c>
      <c r="E85" s="116"/>
      <c r="F85" s="117">
        <f t="shared" si="15"/>
        <v>25</v>
      </c>
      <c r="G85" s="267"/>
    </row>
    <row r="86" spans="1:7">
      <c r="A86" s="113" t="s">
        <v>523</v>
      </c>
      <c r="B86" s="117">
        <v>1379</v>
      </c>
      <c r="C86" s="116"/>
      <c r="D86" s="115">
        <v>0</v>
      </c>
      <c r="E86" s="116"/>
      <c r="F86" s="117">
        <f t="shared" si="15"/>
        <v>1379</v>
      </c>
      <c r="G86" s="267"/>
    </row>
    <row r="87" spans="1:7">
      <c r="A87" s="113" t="s">
        <v>524</v>
      </c>
      <c r="B87" s="117">
        <v>14961</v>
      </c>
      <c r="C87" s="116"/>
      <c r="D87" s="115">
        <v>0</v>
      </c>
      <c r="E87" s="116"/>
      <c r="F87" s="117">
        <f>B87-D87</f>
        <v>14961</v>
      </c>
      <c r="G87" s="267"/>
    </row>
    <row r="88" spans="1:7">
      <c r="A88" s="113" t="s">
        <v>525</v>
      </c>
      <c r="B88" s="115">
        <v>0</v>
      </c>
      <c r="C88" s="116"/>
      <c r="D88" s="117">
        <v>65382</v>
      </c>
      <c r="E88" s="116"/>
      <c r="F88" s="117">
        <f t="shared" si="15"/>
        <v>-65382</v>
      </c>
      <c r="G88" s="267"/>
    </row>
    <row r="89" spans="1:7">
      <c r="A89" s="113" t="s">
        <v>526</v>
      </c>
      <c r="B89" s="115">
        <v>0</v>
      </c>
      <c r="C89" s="116"/>
      <c r="D89" s="117">
        <v>35526</v>
      </c>
      <c r="E89" s="116"/>
      <c r="F89" s="117">
        <f t="shared" si="15"/>
        <v>-35526</v>
      </c>
      <c r="G89" s="267"/>
    </row>
    <row r="90" spans="1:7" ht="13.5" thickBot="1">
      <c r="A90" s="113" t="s">
        <v>527</v>
      </c>
      <c r="B90" s="115">
        <v>0</v>
      </c>
      <c r="C90" s="116"/>
      <c r="D90" s="117">
        <v>639</v>
      </c>
      <c r="E90" s="116"/>
      <c r="F90" s="130">
        <f t="shared" si="15"/>
        <v>-639</v>
      </c>
      <c r="G90" s="268"/>
    </row>
    <row r="91" spans="1:7">
      <c r="A91" s="126" t="s">
        <v>481</v>
      </c>
      <c r="B91" s="119">
        <f>SUM(B79:B90)</f>
        <v>101819</v>
      </c>
      <c r="C91" s="131"/>
      <c r="D91" s="119">
        <f>SUM(D79:D90)</f>
        <v>101547</v>
      </c>
      <c r="E91" s="131"/>
      <c r="F91" s="119">
        <f>SUM(F79:F90)</f>
        <v>272</v>
      </c>
      <c r="G91" s="127"/>
    </row>
    <row r="92" spans="1:7">
      <c r="A92" s="113"/>
      <c r="B92" s="116"/>
      <c r="C92" s="116"/>
      <c r="D92" s="116"/>
      <c r="E92" s="116"/>
      <c r="F92" s="116"/>
      <c r="G92" s="114"/>
    </row>
    <row r="93" spans="1:7">
      <c r="A93" s="113"/>
      <c r="B93" s="116"/>
      <c r="C93" s="116"/>
      <c r="D93" s="116"/>
      <c r="E93" s="116"/>
      <c r="F93" s="116"/>
      <c r="G93" s="114"/>
    </row>
    <row r="94" spans="1:7">
      <c r="A94" s="110" t="s">
        <v>472</v>
      </c>
      <c r="B94" s="122" t="s">
        <v>473</v>
      </c>
      <c r="C94" s="116"/>
      <c r="D94" s="122" t="s">
        <v>474</v>
      </c>
      <c r="E94" s="116"/>
      <c r="F94" s="122" t="s">
        <v>475</v>
      </c>
      <c r="G94" s="112" t="s">
        <v>476</v>
      </c>
    </row>
    <row r="95" spans="1:7" ht="25.5">
      <c r="A95" s="113" t="s">
        <v>528</v>
      </c>
      <c r="B95" s="117">
        <v>23014</v>
      </c>
      <c r="C95" s="117"/>
      <c r="D95" s="115">
        <v>0</v>
      </c>
      <c r="E95" s="116"/>
      <c r="F95" s="117">
        <f t="shared" ref="F95:F97" si="16">B95-D95</f>
        <v>23014</v>
      </c>
      <c r="G95" s="267" t="s">
        <v>529</v>
      </c>
    </row>
    <row r="96" spans="1:7" ht="13.5" thickBot="1">
      <c r="A96" s="113" t="s">
        <v>530</v>
      </c>
      <c r="B96" s="115">
        <v>0</v>
      </c>
      <c r="C96" s="117"/>
      <c r="D96" s="117">
        <v>23070</v>
      </c>
      <c r="E96" s="116"/>
      <c r="F96" s="117">
        <f t="shared" si="16"/>
        <v>-23070</v>
      </c>
      <c r="G96" s="268"/>
    </row>
    <row r="97" spans="1:7">
      <c r="A97" s="126" t="s">
        <v>481</v>
      </c>
      <c r="B97" s="119">
        <f>SUM(B94:B96)</f>
        <v>23014</v>
      </c>
      <c r="C97" s="131"/>
      <c r="D97" s="119">
        <f>SUM(D94:D96)</f>
        <v>23070</v>
      </c>
      <c r="E97" s="131"/>
      <c r="F97" s="119">
        <f t="shared" si="16"/>
        <v>-56</v>
      </c>
      <c r="G97" s="114"/>
    </row>
    <row r="98" spans="1:7">
      <c r="A98" s="113"/>
      <c r="B98" s="116"/>
      <c r="C98" s="116"/>
      <c r="D98" s="116"/>
      <c r="E98" s="116"/>
      <c r="F98" s="116"/>
      <c r="G98" s="114"/>
    </row>
    <row r="99" spans="1:7">
      <c r="A99" s="113"/>
      <c r="B99" s="116"/>
      <c r="C99" s="116"/>
      <c r="D99" s="116"/>
      <c r="E99" s="116"/>
      <c r="F99" s="116"/>
      <c r="G99" s="114"/>
    </row>
    <row r="100" spans="1:7">
      <c r="A100" s="110" t="s">
        <v>472</v>
      </c>
      <c r="B100" s="122" t="s">
        <v>473</v>
      </c>
      <c r="C100" s="116"/>
      <c r="D100" s="122" t="s">
        <v>474</v>
      </c>
      <c r="E100" s="116"/>
      <c r="F100" s="122" t="s">
        <v>475</v>
      </c>
      <c r="G100" s="112" t="s">
        <v>476</v>
      </c>
    </row>
    <row r="101" spans="1:7" ht="25.5">
      <c r="A101" s="113" t="s">
        <v>531</v>
      </c>
      <c r="B101" s="117">
        <v>14231</v>
      </c>
      <c r="C101" s="117"/>
      <c r="D101" s="115">
        <v>0</v>
      </c>
      <c r="E101" s="116"/>
      <c r="F101" s="117">
        <f t="shared" ref="F101:F103" si="17">B101-D101</f>
        <v>14231</v>
      </c>
      <c r="G101" s="267" t="s">
        <v>532</v>
      </c>
    </row>
    <row r="102" spans="1:7" ht="13.5" thickBot="1">
      <c r="A102" s="113" t="s">
        <v>513</v>
      </c>
      <c r="B102" s="115">
        <v>0</v>
      </c>
      <c r="C102" s="117"/>
      <c r="D102" s="117">
        <v>14447</v>
      </c>
      <c r="E102" s="116"/>
      <c r="F102" s="117">
        <f t="shared" si="17"/>
        <v>-14447</v>
      </c>
      <c r="G102" s="268"/>
    </row>
    <row r="103" spans="1:7">
      <c r="A103" s="126" t="s">
        <v>481</v>
      </c>
      <c r="B103" s="119">
        <f>SUM(B100:B102)</f>
        <v>14231</v>
      </c>
      <c r="C103" s="131"/>
      <c r="D103" s="119">
        <f>SUM(D100:D102)</f>
        <v>14447</v>
      </c>
      <c r="E103" s="131"/>
      <c r="F103" s="119">
        <f t="shared" si="17"/>
        <v>-216</v>
      </c>
      <c r="G103" s="114"/>
    </row>
    <row r="104" spans="1:7">
      <c r="A104" s="110"/>
      <c r="B104" s="122"/>
      <c r="C104" s="116"/>
      <c r="D104" s="122"/>
      <c r="E104" s="116"/>
      <c r="F104" s="122"/>
      <c r="G104" s="114"/>
    </row>
    <row r="105" spans="1:7">
      <c r="A105" s="113"/>
      <c r="B105" s="116"/>
      <c r="C105" s="116"/>
      <c r="D105" s="116"/>
      <c r="E105" s="116"/>
      <c r="F105" s="116"/>
      <c r="G105" s="114"/>
    </row>
    <row r="106" spans="1:7">
      <c r="A106" s="110" t="s">
        <v>472</v>
      </c>
      <c r="B106" s="122" t="s">
        <v>473</v>
      </c>
      <c r="C106" s="116"/>
      <c r="D106" s="122" t="s">
        <v>474</v>
      </c>
      <c r="E106" s="116"/>
      <c r="F106" s="122" t="s">
        <v>475</v>
      </c>
      <c r="G106" s="112" t="s">
        <v>476</v>
      </c>
    </row>
    <row r="107" spans="1:7">
      <c r="A107" s="113" t="s">
        <v>533</v>
      </c>
      <c r="B107" s="117">
        <v>114741</v>
      </c>
      <c r="C107" s="117"/>
      <c r="D107" s="115">
        <v>0</v>
      </c>
      <c r="E107" s="117"/>
      <c r="F107" s="117">
        <f>B107-D107</f>
        <v>114741</v>
      </c>
      <c r="G107" s="267" t="s">
        <v>534</v>
      </c>
    </row>
    <row r="108" spans="1:7">
      <c r="A108" s="113" t="s">
        <v>535</v>
      </c>
      <c r="B108" s="117">
        <v>171412</v>
      </c>
      <c r="C108" s="117"/>
      <c r="D108" s="115">
        <v>0</v>
      </c>
      <c r="E108" s="117"/>
      <c r="F108" s="117">
        <f t="shared" ref="F108:F110" si="18">B108-D108</f>
        <v>171412</v>
      </c>
      <c r="G108" s="267"/>
    </row>
    <row r="109" spans="1:7" ht="13.5" thickBot="1">
      <c r="A109" s="113" t="s">
        <v>536</v>
      </c>
      <c r="B109" s="115">
        <v>0</v>
      </c>
      <c r="C109" s="117"/>
      <c r="D109" s="117">
        <v>286153</v>
      </c>
      <c r="E109" s="117"/>
      <c r="F109" s="117">
        <f t="shared" si="18"/>
        <v>-286153</v>
      </c>
      <c r="G109" s="268"/>
    </row>
    <row r="110" spans="1:7">
      <c r="A110" s="126" t="s">
        <v>481</v>
      </c>
      <c r="B110" s="119">
        <f>SUM(B107:B109)</f>
        <v>286153</v>
      </c>
      <c r="C110" s="131"/>
      <c r="D110" s="119">
        <f>SUM(D107:D109)</f>
        <v>286153</v>
      </c>
      <c r="E110" s="131"/>
      <c r="F110" s="119">
        <f t="shared" si="18"/>
        <v>0</v>
      </c>
      <c r="G110" s="114"/>
    </row>
    <row r="111" spans="1:7">
      <c r="A111" s="110"/>
      <c r="B111" s="122"/>
      <c r="C111" s="116"/>
      <c r="D111" s="122"/>
      <c r="E111" s="116"/>
      <c r="F111" s="122"/>
      <c r="G111" s="114"/>
    </row>
    <row r="112" spans="1:7">
      <c r="A112" s="113"/>
      <c r="B112" s="117"/>
      <c r="C112" s="117"/>
      <c r="D112" s="117"/>
      <c r="E112" s="117"/>
      <c r="F112" s="117"/>
      <c r="G112" s="114"/>
    </row>
    <row r="113" spans="1:7">
      <c r="A113" s="110" t="s">
        <v>472</v>
      </c>
      <c r="B113" s="122" t="s">
        <v>473</v>
      </c>
      <c r="C113" s="116"/>
      <c r="D113" s="122" t="s">
        <v>474</v>
      </c>
      <c r="E113" s="116"/>
      <c r="F113" s="122" t="s">
        <v>475</v>
      </c>
      <c r="G113" s="112" t="s">
        <v>476</v>
      </c>
    </row>
    <row r="114" spans="1:7">
      <c r="A114" s="113" t="s">
        <v>537</v>
      </c>
      <c r="B114" s="117">
        <v>3595</v>
      </c>
      <c r="C114" s="116"/>
      <c r="D114" s="115">
        <v>0</v>
      </c>
      <c r="E114" s="116"/>
      <c r="F114" s="117">
        <f>B114-D114</f>
        <v>3595</v>
      </c>
      <c r="G114" s="267" t="s">
        <v>538</v>
      </c>
    </row>
    <row r="115" spans="1:7">
      <c r="A115" s="113" t="s">
        <v>539</v>
      </c>
      <c r="B115" s="117">
        <v>2585</v>
      </c>
      <c r="C115" s="116"/>
      <c r="D115" s="115">
        <v>0</v>
      </c>
      <c r="E115" s="116"/>
      <c r="F115" s="117">
        <f t="shared" ref="F115:F117" si="19">B115-D115</f>
        <v>2585</v>
      </c>
      <c r="G115" s="267"/>
    </row>
    <row r="116" spans="1:7" ht="13.5" thickBot="1">
      <c r="A116" s="113" t="s">
        <v>540</v>
      </c>
      <c r="B116" s="115">
        <v>0</v>
      </c>
      <c r="C116" s="116"/>
      <c r="D116" s="117">
        <v>6526</v>
      </c>
      <c r="E116" s="116"/>
      <c r="F116" s="117">
        <f t="shared" si="19"/>
        <v>-6526</v>
      </c>
      <c r="G116" s="268"/>
    </row>
    <row r="117" spans="1:7">
      <c r="A117" s="126" t="s">
        <v>481</v>
      </c>
      <c r="B117" s="119">
        <f>SUM(B114:B116)</f>
        <v>6180</v>
      </c>
      <c r="C117" s="131"/>
      <c r="D117" s="119">
        <f>SUM(D114:D116)</f>
        <v>6526</v>
      </c>
      <c r="E117" s="131"/>
      <c r="F117" s="119">
        <f t="shared" si="19"/>
        <v>-346</v>
      </c>
      <c r="G117" s="114"/>
    </row>
    <row r="118" spans="1:7">
      <c r="A118" s="110"/>
      <c r="B118" s="122"/>
      <c r="C118" s="116"/>
      <c r="D118" s="122"/>
      <c r="E118" s="116"/>
      <c r="F118" s="122"/>
      <c r="G118" s="114"/>
    </row>
    <row r="119" spans="1:7">
      <c r="A119" s="113"/>
      <c r="B119" s="116"/>
      <c r="C119" s="116"/>
      <c r="D119" s="116"/>
      <c r="E119" s="116"/>
      <c r="F119" s="116"/>
      <c r="G119" s="114"/>
    </row>
    <row r="120" spans="1:7">
      <c r="A120" s="110" t="s">
        <v>472</v>
      </c>
      <c r="B120" s="122" t="s">
        <v>473</v>
      </c>
      <c r="C120" s="116"/>
      <c r="D120" s="122" t="s">
        <v>474</v>
      </c>
      <c r="E120" s="116"/>
      <c r="F120" s="122" t="s">
        <v>475</v>
      </c>
      <c r="G120" s="112" t="s">
        <v>476</v>
      </c>
    </row>
    <row r="121" spans="1:7" ht="27" customHeight="1">
      <c r="A121" s="113" t="s">
        <v>541</v>
      </c>
      <c r="B121" s="117">
        <v>-26889</v>
      </c>
      <c r="C121" s="116"/>
      <c r="D121" s="115">
        <v>0</v>
      </c>
      <c r="E121" s="116"/>
      <c r="F121" s="117">
        <f t="shared" ref="F121:F123" si="20">B121-D121</f>
        <v>-26889</v>
      </c>
      <c r="G121" s="267" t="s">
        <v>542</v>
      </c>
    </row>
    <row r="122" spans="1:7" ht="27" customHeight="1" thickBot="1">
      <c r="A122" s="113" t="s">
        <v>543</v>
      </c>
      <c r="B122" s="115">
        <v>0</v>
      </c>
      <c r="C122" s="116"/>
      <c r="D122" s="117">
        <v>-29017</v>
      </c>
      <c r="E122" s="116"/>
      <c r="F122" s="117">
        <f t="shared" si="20"/>
        <v>29017</v>
      </c>
      <c r="G122" s="268"/>
    </row>
    <row r="123" spans="1:7">
      <c r="A123" s="126" t="s">
        <v>481</v>
      </c>
      <c r="B123" s="119">
        <f>SUM(B121:B122)</f>
        <v>-26889</v>
      </c>
      <c r="C123" s="131"/>
      <c r="D123" s="119">
        <f>SUM(D121:D122)</f>
        <v>-29017</v>
      </c>
      <c r="E123" s="131"/>
      <c r="F123" s="119">
        <f t="shared" si="20"/>
        <v>2128</v>
      </c>
      <c r="G123" s="127"/>
    </row>
    <row r="124" spans="1:7">
      <c r="A124" s="110"/>
      <c r="B124" s="122"/>
      <c r="C124" s="116"/>
      <c r="D124" s="122"/>
      <c r="E124" s="116"/>
      <c r="F124" s="122"/>
      <c r="G124" s="114"/>
    </row>
    <row r="125" spans="1:7">
      <c r="A125" s="110"/>
      <c r="B125" s="122"/>
      <c r="C125" s="116"/>
      <c r="D125" s="122"/>
      <c r="E125" s="116"/>
      <c r="F125" s="122"/>
      <c r="G125" s="114"/>
    </row>
    <row r="126" spans="1:7">
      <c r="A126" s="110" t="s">
        <v>472</v>
      </c>
      <c r="B126" s="122" t="s">
        <v>473</v>
      </c>
      <c r="C126" s="116"/>
      <c r="D126" s="122" t="s">
        <v>474</v>
      </c>
      <c r="E126" s="116"/>
      <c r="F126" s="122" t="s">
        <v>475</v>
      </c>
      <c r="G126" s="112" t="s">
        <v>476</v>
      </c>
    </row>
    <row r="127" spans="1:7" ht="21" customHeight="1">
      <c r="A127" s="113" t="s">
        <v>544</v>
      </c>
      <c r="B127" s="117">
        <v>-1259</v>
      </c>
      <c r="C127" s="116"/>
      <c r="D127" s="115"/>
      <c r="E127" s="116"/>
      <c r="F127" s="117">
        <f t="shared" ref="F127:F128" si="21">B127-D127</f>
        <v>-1259</v>
      </c>
      <c r="G127" s="267" t="s">
        <v>545</v>
      </c>
    </row>
    <row r="128" spans="1:7" ht="21" customHeight="1" thickBot="1">
      <c r="A128" s="113" t="s">
        <v>546</v>
      </c>
      <c r="B128" s="115"/>
      <c r="C128" s="116"/>
      <c r="D128" s="117">
        <v>-1386</v>
      </c>
      <c r="E128" s="116"/>
      <c r="F128" s="117">
        <f t="shared" si="21"/>
        <v>1386</v>
      </c>
      <c r="G128" s="268"/>
    </row>
    <row r="129" spans="1:7">
      <c r="A129" s="126"/>
      <c r="B129" s="119">
        <f>SUM(B127:B128)</f>
        <v>-1259</v>
      </c>
      <c r="C129" s="119">
        <f t="shared" ref="C129:F129" si="22">SUM(C127:C128)</f>
        <v>0</v>
      </c>
      <c r="D129" s="119">
        <f t="shared" si="22"/>
        <v>-1386</v>
      </c>
      <c r="E129" s="119"/>
      <c r="F129" s="119">
        <f t="shared" si="22"/>
        <v>127</v>
      </c>
      <c r="G129" s="127"/>
    </row>
    <row r="130" spans="1:7">
      <c r="A130" s="110"/>
      <c r="B130" s="122"/>
      <c r="C130" s="116"/>
      <c r="D130" s="122"/>
      <c r="E130" s="116"/>
      <c r="F130" s="122"/>
      <c r="G130" s="114"/>
    </row>
    <row r="131" spans="1:7">
      <c r="A131" s="110"/>
      <c r="B131" s="122"/>
      <c r="C131" s="116"/>
      <c r="D131" s="122"/>
      <c r="E131" s="116"/>
      <c r="F131" s="122"/>
      <c r="G131" s="114"/>
    </row>
    <row r="132" spans="1:7">
      <c r="A132" s="110"/>
      <c r="B132" s="122"/>
      <c r="C132" s="116"/>
      <c r="D132" s="122"/>
      <c r="E132" s="116"/>
      <c r="F132" s="122"/>
      <c r="G132" s="114"/>
    </row>
    <row r="133" spans="1:7">
      <c r="A133" s="110"/>
      <c r="B133" s="122"/>
      <c r="C133" s="116"/>
      <c r="D133" s="122"/>
      <c r="E133" s="116"/>
      <c r="F133" s="122"/>
      <c r="G133" s="114"/>
    </row>
    <row r="134" spans="1:7">
      <c r="A134" s="110" t="s">
        <v>472</v>
      </c>
      <c r="B134" s="122" t="s">
        <v>473</v>
      </c>
      <c r="C134" s="116"/>
      <c r="D134" s="122" t="s">
        <v>474</v>
      </c>
      <c r="E134" s="116"/>
      <c r="F134" s="122" t="s">
        <v>475</v>
      </c>
      <c r="G134" s="112" t="s">
        <v>476</v>
      </c>
    </row>
    <row r="135" spans="1:7" ht="30" customHeight="1">
      <c r="A135" s="113" t="s">
        <v>547</v>
      </c>
      <c r="B135" s="117">
        <v>-182</v>
      </c>
      <c r="C135" s="116"/>
      <c r="D135" s="115">
        <v>0</v>
      </c>
      <c r="E135" s="116"/>
      <c r="F135" s="117">
        <f>B135-D135</f>
        <v>-182</v>
      </c>
      <c r="G135" s="267" t="s">
        <v>548</v>
      </c>
    </row>
    <row r="136" spans="1:7" ht="30" customHeight="1" thickBot="1">
      <c r="A136" s="113" t="s">
        <v>549</v>
      </c>
      <c r="B136" s="115">
        <v>0</v>
      </c>
      <c r="C136" s="116"/>
      <c r="D136" s="117">
        <v>688</v>
      </c>
      <c r="E136" s="116"/>
      <c r="F136" s="117">
        <f>B136-D136</f>
        <v>-688</v>
      </c>
      <c r="G136" s="268"/>
    </row>
    <row r="137" spans="1:7">
      <c r="A137" s="126" t="s">
        <v>481</v>
      </c>
      <c r="B137" s="119">
        <f>SUM(B135:B136)</f>
        <v>-182</v>
      </c>
      <c r="C137" s="131"/>
      <c r="D137" s="119">
        <f>SUM(D135:D136)</f>
        <v>688</v>
      </c>
      <c r="E137" s="131"/>
      <c r="F137" s="119">
        <f t="shared" ref="F137" si="23">B137-D137</f>
        <v>-870</v>
      </c>
      <c r="G137" s="127"/>
    </row>
    <row r="138" spans="1:7">
      <c r="A138" s="113"/>
      <c r="B138" s="122"/>
      <c r="C138" s="116"/>
      <c r="D138" s="122"/>
      <c r="E138" s="116"/>
      <c r="F138" s="122"/>
      <c r="G138" s="114"/>
    </row>
    <row r="139" spans="1:7">
      <c r="A139" s="113"/>
      <c r="B139" s="116"/>
      <c r="C139" s="116"/>
      <c r="D139" s="116"/>
      <c r="E139" s="116"/>
      <c r="F139" s="116"/>
      <c r="G139" s="114"/>
    </row>
    <row r="140" spans="1:7">
      <c r="A140" s="110" t="s">
        <v>472</v>
      </c>
      <c r="B140" s="122" t="s">
        <v>473</v>
      </c>
      <c r="C140" s="116"/>
      <c r="D140" s="122" t="s">
        <v>474</v>
      </c>
      <c r="E140" s="116"/>
      <c r="F140" s="122" t="s">
        <v>475</v>
      </c>
      <c r="G140" s="112" t="s">
        <v>476</v>
      </c>
    </row>
    <row r="141" spans="1:7" ht="23.25" customHeight="1">
      <c r="A141" s="113" t="s">
        <v>550</v>
      </c>
      <c r="B141" s="117">
        <v>-15152</v>
      </c>
      <c r="C141" s="116"/>
      <c r="D141" s="115">
        <v>0</v>
      </c>
      <c r="E141" s="116"/>
      <c r="F141" s="117">
        <f t="shared" ref="F141:F144" si="24">B141-D141</f>
        <v>-15152</v>
      </c>
      <c r="G141" s="267" t="s">
        <v>551</v>
      </c>
    </row>
    <row r="142" spans="1:7" ht="23.25" customHeight="1">
      <c r="A142" s="113" t="s">
        <v>552</v>
      </c>
      <c r="B142" s="117">
        <v>-994</v>
      </c>
      <c r="C142" s="116"/>
      <c r="D142" s="115">
        <v>0</v>
      </c>
      <c r="E142" s="116"/>
      <c r="F142" s="117">
        <f t="shared" si="24"/>
        <v>-994</v>
      </c>
      <c r="G142" s="267"/>
    </row>
    <row r="143" spans="1:7" ht="23.25" customHeight="1" thickBot="1">
      <c r="A143" s="113" t="s">
        <v>553</v>
      </c>
      <c r="B143" s="115">
        <v>0</v>
      </c>
      <c r="C143" s="116"/>
      <c r="D143" s="117">
        <v>-14173</v>
      </c>
      <c r="E143" s="116"/>
      <c r="F143" s="117">
        <f t="shared" si="24"/>
        <v>14173</v>
      </c>
      <c r="G143" s="269"/>
    </row>
    <row r="144" spans="1:7">
      <c r="A144" s="126" t="s">
        <v>481</v>
      </c>
      <c r="B144" s="119">
        <f>SUM(B141:B143)</f>
        <v>-16146</v>
      </c>
      <c r="C144" s="131"/>
      <c r="D144" s="119">
        <f>SUM(D141:D143)</f>
        <v>-14173</v>
      </c>
      <c r="E144" s="131"/>
      <c r="F144" s="119">
        <f t="shared" si="24"/>
        <v>-1973</v>
      </c>
      <c r="G144" s="114"/>
    </row>
    <row r="145" spans="1:7">
      <c r="A145" s="113"/>
      <c r="B145" s="116"/>
      <c r="C145" s="116"/>
      <c r="D145" s="116"/>
      <c r="E145" s="116"/>
      <c r="F145" s="116"/>
      <c r="G145" s="114"/>
    </row>
    <row r="146" spans="1:7">
      <c r="A146" s="113"/>
      <c r="B146" s="116"/>
      <c r="C146" s="116"/>
      <c r="D146" s="116"/>
      <c r="E146" s="116"/>
      <c r="F146" s="116"/>
      <c r="G146" s="114"/>
    </row>
    <row r="147" spans="1:7">
      <c r="A147" s="110" t="s">
        <v>472</v>
      </c>
      <c r="B147" s="122" t="s">
        <v>473</v>
      </c>
      <c r="C147" s="116"/>
      <c r="D147" s="122" t="s">
        <v>474</v>
      </c>
      <c r="E147" s="116"/>
      <c r="F147" s="122" t="s">
        <v>475</v>
      </c>
      <c r="G147" s="112" t="s">
        <v>476</v>
      </c>
    </row>
    <row r="148" spans="1:7">
      <c r="A148" s="113" t="s">
        <v>554</v>
      </c>
      <c r="B148" s="117">
        <v>2677</v>
      </c>
      <c r="C148" s="116"/>
      <c r="D148" s="115">
        <v>0</v>
      </c>
      <c r="E148" s="116"/>
      <c r="F148" s="117">
        <f t="shared" ref="F148:F152" si="25">B148-D148</f>
        <v>2677</v>
      </c>
      <c r="G148" s="267" t="s">
        <v>555</v>
      </c>
    </row>
    <row r="149" spans="1:7">
      <c r="A149" s="113" t="s">
        <v>556</v>
      </c>
      <c r="B149" s="117">
        <v>-1239</v>
      </c>
      <c r="C149" s="116"/>
      <c r="D149" s="115">
        <v>0</v>
      </c>
      <c r="E149" s="116"/>
      <c r="F149" s="117">
        <f t="shared" si="25"/>
        <v>-1239</v>
      </c>
      <c r="G149" s="267"/>
    </row>
    <row r="150" spans="1:7">
      <c r="A150" s="113" t="s">
        <v>557</v>
      </c>
      <c r="B150" s="115">
        <v>0</v>
      </c>
      <c r="C150" s="116"/>
      <c r="D150" s="117">
        <v>1070</v>
      </c>
      <c r="E150" s="116"/>
      <c r="F150" s="117">
        <f t="shared" si="25"/>
        <v>-1070</v>
      </c>
      <c r="G150" s="267"/>
    </row>
    <row r="151" spans="1:7" ht="13.5" thickBot="1">
      <c r="A151" s="113" t="s">
        <v>558</v>
      </c>
      <c r="B151" s="115">
        <v>0</v>
      </c>
      <c r="C151" s="116"/>
      <c r="D151" s="117">
        <v>-566</v>
      </c>
      <c r="E151" s="116"/>
      <c r="F151" s="117">
        <f t="shared" si="25"/>
        <v>566</v>
      </c>
      <c r="G151" s="268"/>
    </row>
    <row r="152" spans="1:7">
      <c r="A152" s="126" t="s">
        <v>481</v>
      </c>
      <c r="B152" s="119">
        <f>SUM(B148:B151)</f>
        <v>1438</v>
      </c>
      <c r="C152" s="131"/>
      <c r="D152" s="119">
        <f>SUM(D148:D151)</f>
        <v>504</v>
      </c>
      <c r="E152" s="131"/>
      <c r="F152" s="119">
        <f t="shared" si="25"/>
        <v>934</v>
      </c>
      <c r="G152" s="132"/>
    </row>
    <row r="153" spans="1:7">
      <c r="A153" s="103"/>
      <c r="B153" s="103"/>
      <c r="C153" s="103"/>
      <c r="D153" s="103"/>
      <c r="E153" s="103"/>
      <c r="F153" s="103"/>
      <c r="G153" s="133"/>
    </row>
    <row r="154" spans="1:7">
      <c r="A154" s="103"/>
      <c r="B154" s="103"/>
      <c r="C154" s="103"/>
      <c r="D154" s="103"/>
      <c r="E154" s="103"/>
      <c r="F154" s="103"/>
      <c r="G154" s="133"/>
    </row>
    <row r="155" spans="1:7">
      <c r="A155" s="103"/>
      <c r="B155" s="103"/>
      <c r="C155" s="103"/>
      <c r="D155" s="103"/>
      <c r="E155" s="103"/>
      <c r="F155" s="103"/>
      <c r="G155" s="133"/>
    </row>
    <row r="156" spans="1:7">
      <c r="A156" s="103"/>
      <c r="B156" s="103"/>
      <c r="C156" s="103"/>
      <c r="D156" s="103"/>
      <c r="E156" s="103"/>
      <c r="F156" s="103"/>
      <c r="G156" s="133"/>
    </row>
    <row r="157" spans="1:7">
      <c r="A157" s="103"/>
      <c r="B157" s="103"/>
      <c r="C157" s="103"/>
      <c r="D157" s="103"/>
      <c r="E157" s="103"/>
      <c r="F157" s="103"/>
      <c r="G157" s="133"/>
    </row>
  </sheetData>
  <mergeCells count="20">
    <mergeCell ref="A10:G10"/>
    <mergeCell ref="G14:G16"/>
    <mergeCell ref="G21:G23"/>
    <mergeCell ref="G28:G31"/>
    <mergeCell ref="G36:G38"/>
    <mergeCell ref="G43:G47"/>
    <mergeCell ref="G52:G53"/>
    <mergeCell ref="G58:G60"/>
    <mergeCell ref="G65:G66"/>
    <mergeCell ref="G71:G74"/>
    <mergeCell ref="G79:G90"/>
    <mergeCell ref="G95:G96"/>
    <mergeCell ref="G101:G102"/>
    <mergeCell ref="G107:G109"/>
    <mergeCell ref="G148:G151"/>
    <mergeCell ref="G114:G116"/>
    <mergeCell ref="G121:G122"/>
    <mergeCell ref="G127:G128"/>
    <mergeCell ref="G135:G136"/>
    <mergeCell ref="G141:G1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ff7022f0-7135-4745-88ac-b0711da4c21f"/>
    <ds:schemaRef ds:uri="aa2aacec-9352-4d97-80ca-94620611eeb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DAEC33FD-E0BE-40BC-BCA9-0FED60790A69}"/>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Turković</cp:lastModifiedBy>
  <cp:lastPrinted>2018-04-25T06:49:36Z</cp:lastPrinted>
  <dcterms:created xsi:type="dcterms:W3CDTF">2008-10-17T11:51:54Z</dcterms:created>
  <dcterms:modified xsi:type="dcterms:W3CDTF">2026-04-15T07:40:08Z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