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F:\Grupa\engleski\"/>
    </mc:Choice>
  </mc:AlternateContent>
  <xr:revisionPtr revIDLastSave="0" documentId="8_{A1B147BD-BA40-40FA-9130-DF3D02365FFA}"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28680" yWindow="-120" windowWidth="29040" windowHeight="15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4" i="24" l="1"/>
  <c r="F214" i="24"/>
  <c r="I210" i="24"/>
  <c r="F210" i="24"/>
  <c r="I203" i="24"/>
  <c r="F203" i="24"/>
  <c r="I199" i="24"/>
  <c r="F199" i="24"/>
  <c r="F187" i="24"/>
  <c r="I175" i="24"/>
  <c r="F175" i="24"/>
  <c r="I136" i="24"/>
  <c r="F136" i="24"/>
  <c r="I124" i="24"/>
  <c r="F124" i="24"/>
  <c r="I121" i="24"/>
  <c r="I128" i="24" s="1"/>
  <c r="I130" i="24" s="1"/>
  <c r="I132" i="24" s="1"/>
  <c r="F121" i="24"/>
  <c r="F128" i="24" s="1"/>
  <c r="F130" i="24" s="1"/>
  <c r="F132" i="24" s="1"/>
  <c r="H20" i="21" l="1"/>
  <c r="I20" i="21"/>
  <c r="W37" i="22"/>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13" i="21"/>
  <c r="H13" i="21"/>
  <c r="J98" i="19"/>
  <c r="K98" i="19"/>
  <c r="I98" i="19"/>
  <c r="H98" i="19"/>
  <c r="J91" i="19"/>
  <c r="K91" i="19"/>
  <c r="I91" i="19"/>
  <c r="H91" i="19"/>
  <c r="I85" i="18"/>
  <c r="H85" i="18"/>
  <c r="H91" i="18"/>
  <c r="I91" i="18"/>
  <c r="H90" i="19" l="1"/>
  <c r="I90" i="19"/>
  <c r="W39" i="22"/>
  <c r="W59" i="22" s="1"/>
  <c r="H21" i="21"/>
  <c r="I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6" i="19" s="1"/>
  <c r="I57" i="20"/>
  <c r="I59" i="20" s="1"/>
  <c r="I51" i="21"/>
  <c r="I53" i="21" s="1"/>
  <c r="J63" i="19"/>
  <c r="K64" i="19"/>
  <c r="K63" i="19"/>
  <c r="H64" i="19"/>
  <c r="I72" i="18"/>
  <c r="I62" i="19"/>
  <c r="I63" i="19"/>
  <c r="I64" i="19"/>
  <c r="H62" i="19"/>
  <c r="H66" i="19" s="1"/>
  <c r="H63" i="19"/>
  <c r="J62" i="19"/>
  <c r="J66" i="19" s="1"/>
  <c r="J64" i="19"/>
  <c r="K68" i="19" l="1"/>
  <c r="K67" i="19"/>
  <c r="H67" i="19"/>
  <c r="H68" i="19"/>
  <c r="I66" i="19"/>
  <c r="I68" i="19"/>
  <c r="I67" i="19"/>
  <c r="J67" i="19"/>
  <c r="J68" i="19"/>
</calcChain>
</file>

<file path=xl/sharedStrings.xml><?xml version="1.0" encoding="utf-8"?>
<sst xmlns="http://schemas.openxmlformats.org/spreadsheetml/2006/main" count="806" uniqueCount="694">
  <si>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</si>
  <si>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</si>
  <si>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</si>
  <si>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</si>
  <si>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</si>
  <si>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</si>
  <si>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</si>
  <si>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</si>
  <si>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</si>
  <si>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</si>
  <si>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</si>
  <si>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</si>
  <si>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</si>
  <si>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</si>
  <si>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</si>
  <si>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</si>
  <si>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</si>
  <si>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</si>
  <si>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</si>
  <si>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</si>
  <si>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</si>
  <si>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</si>
  <si>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</si>
  <si>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</si>
  <si>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</si>
  <si>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</si>
  <si>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</si>
  <si>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</si>
  <si>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</si>
  <si>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</si>
  <si>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</si>
  <si>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</si>
  <si>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</si>
  <si>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</si>
  <si>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</si>
  <si>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</si>
  <si>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</si>
  <si>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</si>
  <si>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</si>
  <si>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</si>
  <si>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</si>
  <si>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</si>
  <si>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</si>
  <si>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</si>
  <si>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</si>
  <si>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</si>
  <si>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</si>
  <si>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</si>
  <si>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</si>
  <si>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</si>
  <si>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</si>
  <si>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</si>
  <si>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</si>
  <si>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</si>
  <si>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</si>
  <si>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</si>
  <si>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</si>
  <si>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</si>
  <si>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</si>
  <si>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</si>
  <si>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</si>
  <si>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</si>
  <si>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</si>
  <si>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</si>
  <si>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</si>
  <si>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</si>
  <si>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</si>
  <si>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</si>
  <si>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</si>
  <si>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</si>
  <si>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</si>
  <si>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</si>
  <si>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</si>
  <si>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</si>
  <si>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</si>
  <si>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</si>
  <si>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</si>
  <si>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</si>
  <si>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</si>
  <si>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</si>
  <si>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</si>
  <si>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</si>
  <si>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</si>
  <si>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</si>
  <si>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</si>
  <si>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</si>
  <si>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</si>
  <si>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</si>
  <si>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</si>
  <si>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</si>
  <si>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</si>
  <si>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</si>
  <si>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</si>
  <si>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</si>
  <si>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</si>
  <si>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</si>
  <si>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</si>
  <si>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</si>
  <si>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</si>
  <si>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</si>
  <si>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</si>
  <si>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</si>
  <si>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</si>
  <si>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</si>
  <si>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</si>
  <si>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</si>
  <si>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</si>
  <si>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</si>
  <si>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</si>
  <si>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</si>
  <si>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</si>
  <si>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</si>
  <si>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</si>
  <si>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</si>
  <si>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</si>
  <si>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</si>
  <si>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</si>
  <si>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</si>
  <si>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</si>
  <si>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</si>
  <si>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</si>
  <si>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</si>
  <si>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</si>
  <si>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</si>
  <si>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</si>
  <si>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</si>
  <si>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</si>
  <si>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</si>
  <si>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</si>
  <si>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</si>
  <si>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</si>
  <si>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</si>
  <si>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</si>
  <si>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</si>
  <si>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</si>
  <si>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</si>
  <si>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</si>
  <si>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</si>
  <si>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</si>
  <si>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</si>
  <si>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</si>
  <si>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</si>
  <si>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</si>
  <si>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</si>
  <si>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</si>
  <si>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</si>
  <si>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</si>
  <si>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</si>
  <si>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</si>
  <si>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</si>
  <si>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</si>
  <si>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</si>
  <si>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</si>
  <si>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</si>
  <si>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</si>
  <si>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</si>
  <si>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</si>
  <si>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</si>
  <si>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</si>
  <si>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</si>
  <si>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</si>
  <si>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</si>
  <si>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</si>
  <si>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</si>
  <si>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</si>
  <si>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</si>
  <si>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</si>
  <si>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</si>
  <si>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</si>
  <si>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</si>
  <si>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</si>
  <si>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</si>
  <si>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</si>
  <si>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</si>
  <si>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</si>
  <si>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</si>
  <si>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</si>
  <si>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</si>
  <si>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</si>
  <si>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</si>
  <si>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</si>
  <si>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</si>
  <si>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</si>
  <si>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</si>
  <si>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</si>
  <si>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</si>
  <si>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</si>
  <si>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</si>
  <si>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</si>
  <si>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</si>
  <si>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</si>
  <si>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</si>
  <si>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</si>
  <si>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</si>
  <si>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</si>
  <si>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</si>
  <si>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</si>
  <si>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</si>
  <si>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</si>
  <si>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</si>
  <si>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</si>
  <si>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</si>
  <si>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</si>
  <si>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</si>
  <si>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</si>
  <si>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</si>
  <si>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</si>
  <si>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</si>
  <si>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</si>
  <si>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</si>
  <si>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</si>
  <si>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</si>
  <si>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</si>
  <si>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</si>
  <si>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</si>
  <si>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</si>
  <si>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</si>
  <si>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</si>
  <si>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</si>
  <si>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</si>
  <si>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</si>
  <si>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</si>
  <si>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</si>
  <si>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</si>
  <si>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</si>
  <si>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</si>
  <si>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</si>
  <si>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</si>
  <si>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</si>
  <si>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</si>
  <si>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</si>
  <si>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</si>
  <si>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</si>
  <si>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</si>
  <si>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</si>
  <si>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</si>
  <si>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</si>
  <si>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</si>
  <si>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</si>
  <si>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</si>
  <si>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</si>
  <si>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</si>
  <si>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</si>
  <si>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</si>
  <si>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</si>
  <si>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</si>
  <si>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</si>
  <si>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</si>
  <si>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</si>
  <si>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</si>
  <si>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</si>
  <si>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</si>
  <si>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</si>
  <si>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</si>
  <si>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</si>
  <si>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</si>
  <si>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</si>
  <si>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</si>
  <si>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</si>
  <si>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</si>
  <si>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</si>
  <si>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</si>
  <si>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</si>
  <si>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</si>
  <si>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</si>
  <si>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</si>
  <si>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</si>
  <si>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</si>
  <si>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</si>
  <si>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</si>
  <si>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</si>
  <si>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</si>
  <si>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</si>
  <si>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</si>
  <si>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</si>
  <si>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</si>
  <si>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</si>
  <si>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</si>
  <si>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</si>
  <si>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</si>
  <si>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</si>
  <si>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</si>
  <si>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</si>
  <si>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</si>
  <si>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</si>
  <si>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</si>
  <si>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</si>
  <si>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</si>
  <si>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</si>
  <si>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</si>
  <si>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</si>
  <si>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</si>
  <si>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</si>
  <si>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</si>
  <si>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</si>
  <si>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</si>
  <si>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</si>
  <si>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</si>
  <si>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</si>
  <si>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</si>
  <si>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</si>
  <si>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</si>
  <si>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</si>
  <si>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</si>
  <si>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</si>
  <si>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</si>
  <si>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</si>
  <si>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</si>
  <si>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</si>
  <si>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</si>
  <si>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</si>
  <si>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</si>
  <si>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</si>
  <si>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</si>
  <si>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</si>
  <si>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</si>
  <si>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</si>
  <si>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</si>
  <si>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</si>
  <si>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</si>
  <si>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</si>
  <si>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</si>
  <si>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</si>
  <si>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</si>
  <si>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</si>
  <si>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</si>
  <si>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</si>
  <si>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</si>
  <si>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</si>
  <si>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</si>
  <si>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</si>
  <si>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</si>
  <si>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</si>
  <si>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</si>
  <si>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</si>
  <si>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</si>
  <si>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</si>
  <si>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</si>
  <si>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</si>
  <si>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</si>
  <si>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</si>
  <si>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</si>
  <si>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</si>
  <si>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</si>
  <si>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</si>
  <si>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</si>
  <si>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</si>
  <si>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</si>
  <si>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</si>
  <si>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</si>
  <si>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</si>
  <si>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</si>
  <si>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</si>
  <si>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</si>
  <si>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</si>
  <si>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</si>
  <si>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</si>
  <si>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</si>
  <si>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</si>
  <si>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</si>
  <si>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</si>
  <si>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</si>
  <si>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</si>
  <si>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</si>
  <si>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</si>
  <si>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</si>
  <si>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</si>
  <si>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</si>
  <si>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</si>
  <si>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</si>
  <si>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</si>
  <si>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</si>
  <si>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</si>
  <si>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</si>
  <si>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</si>
  <si>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</si>
  <si>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</si>
  <si>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</si>
  <si>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</si>
  <si>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</si>
  <si>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</si>
  <si>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</si>
  <si>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</si>
  <si>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</si>
  <si>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</si>
  <si>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</si>
  <si>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</si>
  <si>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</si>
  <si>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</si>
  <si>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</si>
  <si>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</si>
  <si>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</si>
  <si>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</si>
  <si>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</si>
  <si>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</si>
  <si>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</si>
  <si>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</si>
  <si>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</si>
  <si>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</si>
  <si>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</si>
  <si>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</si>
  <si>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</si>
  <si>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</si>
  <si>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</si>
  <si>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</si>
  <si>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</si>
  <si>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</si>
  <si>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</si>
  <si>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</si>
  <si>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</si>
  <si>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</si>
  <si>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</si>
  <si>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</si>
  <si>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</si>
  <si>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</si>
  <si>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</si>
  <si>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</si>
  <si>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</si>
  <si>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</si>
  <si>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</si>
  <si>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</si>
  <si>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</si>
  <si>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</si>
  <si>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</si>
  <si>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</si>
  <si>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</si>
  <si>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</si>
  <si>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</si>
  <si>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</si>
  <si>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</si>
  <si>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</si>
  <si>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</si>
  <si>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</si>
  <si>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</si>
  <si>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</si>
  <si>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</si>
  <si>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</si>
  <si>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</si>
  <si>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</si>
  <si>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</si>
  <si>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</si>
  <si>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</si>
  <si>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</si>
  <si>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</si>
  <si>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</si>
  <si>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</si>
  <si>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</si>
  <si>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</si>
  <si>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</si>
  <si>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</si>
  <si>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</si>
  <si>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</si>
  <si>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</si>
  <si>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</si>
  <si>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</si>
  <si>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</si>
  <si>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</si>
  <si>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</si>
  <si>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</si>
  <si>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</si>
  <si>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</si>
  <si>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</si>
  <si>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</si>
  <si>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</si>
  <si>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</si>
  <si>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</si>
  <si>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</si>
  <si>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</si>
  <si>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</si>
  <si>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</si>
  <si>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</si>
  <si>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</si>
  <si>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</si>
  <si>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</si>
  <si>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</si>
  <si>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</si>
  <si>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</si>
  <si>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</si>
  <si>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</si>
  <si>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</si>
  <si>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</si>
  <si>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</si>
  <si>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</si>
  <si>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</si>
  <si>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</si>
  <si>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</si>
  <si>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</si>
  <si>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</si>
  <si>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</si>
  <si>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</si>
  <si>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</si>
  <si>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</si>
  <si>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</si>
  <si>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</si>
  <si>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</si>
  <si>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</si>
  <si>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</si>
  <si>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</si>
  <si>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</si>
  <si>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</si>
  <si>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03282635</t>
  </si>
  <si>
    <t>080040936</t>
  </si>
  <si>
    <t>HR</t>
  </si>
  <si>
    <t>45050126417</t>
  </si>
  <si>
    <t>501</t>
  </si>
  <si>
    <t>74780000HOSHMRAWOI15</t>
  </si>
  <si>
    <t>ZAGREB</t>
  </si>
  <si>
    <t>FALLEROVO ŠETALIŠTE 22</t>
  </si>
  <si>
    <t>koncar@finance@koncar.hr</t>
  </si>
  <si>
    <t>www.koncar.hr</t>
  </si>
  <si>
    <t>KD</t>
  </si>
  <si>
    <t>RN</t>
  </si>
  <si>
    <t>Zagreb</t>
  </si>
  <si>
    <t>No</t>
  </si>
  <si>
    <t>KPMG Croatia Ltd..</t>
  </si>
  <si>
    <t>Igor Gošek</t>
  </si>
  <si>
    <t>KONČAR - Electrical Industry Inc. for manufacturing and services</t>
  </si>
  <si>
    <t>Submitter: KONČAR - Electrical Industry Inc. for manufacturing and services</t>
  </si>
  <si>
    <t>Submitter:  KONČAR - Electrical Industry Inc. for manufacturing and services</t>
  </si>
  <si>
    <t>Submitter:   KONČAR - Electrical Industry Inc. for manufacturing and services</t>
  </si>
  <si>
    <t>KONČAR -Electrical Engineering Institute Ltd. for research, development and services</t>
  </si>
  <si>
    <t>KONČAR - Motors and Electrical Systems Ltd. for manufacturing</t>
  </si>
  <si>
    <t>KONČAR - Renewable Energy Sources Ltd. for production</t>
  </si>
  <si>
    <t>KONČAR - Instrument Transformers Inc. for manufacturing</t>
  </si>
  <si>
    <t>KONČAR - Distribution and Special Transformers Inc. for manufacturing</t>
  </si>
  <si>
    <t>KONČAR - SWITCHGEAR Ltd. for production</t>
  </si>
  <si>
    <t>KONČAR - Electric Vehicles Inc. for manufacturing</t>
  </si>
  <si>
    <t>KONČAR - Metal Structures Ltd. for manufacturing</t>
  </si>
  <si>
    <t>KONČAR - Investments Ltd. for business services</t>
  </si>
  <si>
    <t>KONČAR - Generators and Motors Ltd. for manufacturing</t>
  </si>
  <si>
    <t>KONČAR - Digital Ltd. for digital services</t>
  </si>
  <si>
    <t>KONČAR - Electronics and informatics Ltd. for manufacturing and services</t>
  </si>
  <si>
    <t>balance as at 30.09.2024</t>
  </si>
  <si>
    <t>for the period 01.01.2024 to 30.09.2024</t>
  </si>
  <si>
    <t>for the period 01.01.2024. to 30.09.2024</t>
  </si>
  <si>
    <t>TELENERG-ENGINEERING Llc. for design and manufacturing</t>
  </si>
  <si>
    <t>INK PROJECT Ltd. for construction and services</t>
  </si>
  <si>
    <t>KONČAR  - Transformer tanks Ltd. gor manufacturing</t>
  </si>
  <si>
    <t>Energy Park Pometeno brdo Ltd. for production</t>
  </si>
  <si>
    <t>30.9.2024.</t>
  </si>
  <si>
    <t>NOTES TO FINANCIAL STATEMENTS - TFI</t>
  </si>
  <si>
    <t>Name of Issuer: KONČAR – Electrical Industry Inc. for manufacturing and services</t>
  </si>
  <si>
    <t>PIN: 45050126417</t>
  </si>
  <si>
    <t>Reporting period: 1 January 2024 - 30 September 2024</t>
  </si>
  <si>
    <t>1  GENERAL INFORMATION</t>
  </si>
  <si>
    <t>Business segments</t>
  </si>
  <si>
    <r>
      <t>The core business segments of KONČAR Group (hereinafter: the Group</t>
    </r>
    <r>
      <rPr>
        <sz val="9"/>
        <rFont val="Arial"/>
        <family val="2"/>
        <charset val="238"/>
      </rPr>
      <t>) are:</t>
    </r>
  </si>
  <si>
    <t xml:space="preserve"> - power generation</t>
  </si>
  <si>
    <t xml:space="preserve"> - power transmission and distribution</t>
  </si>
  <si>
    <t xml:space="preserve"> - urban mobility and infrastructure</t>
  </si>
  <si>
    <t>Group structure</t>
  </si>
  <si>
    <t>The Group, alongside the Parent Company, includes 14 subsidiaries engaged in core business activities and 2 subsidiaries focused on specialized activities, primarily in product research and development. There are also entities controlled by these subsidiaries, including companies within the Dalekovod Group.</t>
  </si>
  <si>
    <r>
      <t>The Parent Company of the Group is KONČAR – Electrical Industry Inc. (PIN 45050126417), Zagreb, Fallerovo šetalište 22 (hereinafter: the Company</t>
    </r>
    <r>
      <rPr>
        <sz val="9"/>
        <rFont val="Arial"/>
        <family val="2"/>
        <charset val="238"/>
      </rPr>
      <t>).</t>
    </r>
  </si>
  <si>
    <t>Number of employees</t>
  </si>
  <si>
    <t xml:space="preserve">As at 30 September 2024, the Group has 5,391 employees, while as of 31 December 2023 it had 5,271 employees. </t>
  </si>
  <si>
    <t>The average number of employees in the period January - September 2024 was 5,349 (Jan - Sep 2023: 4,921).</t>
  </si>
  <si>
    <t xml:space="preserve">2  BASIS OF PREPARATION AND ACCOUNTING POLICIES </t>
  </si>
  <si>
    <t>Basis of preparation</t>
  </si>
  <si>
    <t>The Consolidated Financial Statements for the period January - September 2024 have been drawn up in accordance with the International Accounting Standard 34 – Interim Financial Reporting as adopted by the European Union.</t>
  </si>
  <si>
    <t>The Consolidated Financial Statements do not include all information and disclosures required in consolidated annual financial statements and they must be read together with the Consolidated Annual Financial Statements of the Group as at 31 December 2023. The Consolidated Annual Financial Statements of the Group are drawn up in accordance with the International Financial Reporting Standards (IFRS) as adopted by the EU.</t>
  </si>
  <si>
    <t>The Consolidated Annual Financial Statements of the Group are available at the official website of Zagreb Stock Exchange (www.zse.hr), Croatian Financial Services Supervisory Agency (www.hanfa.hr) and at the Company’s official website (www.koncar.hr).</t>
  </si>
  <si>
    <t>Going concern assumption</t>
  </si>
  <si>
    <t>The Company’s Management Board believes that the Group has sufficient resources to continue its operations in the foreseeable future and has not found any significant uncertainties pertaining to business events and conditions that may cast doubt about the Group’s going concern assumption.</t>
  </si>
  <si>
    <t>Significant accounting policies</t>
  </si>
  <si>
    <t>The Consolidated Financial Statements for the period January - September 2024 have been drawn up on the basis of the same accounting policies, disclosures and calculation methods used in the Consolidated Annual Financial Statements of the Group as at 31 December 2023.</t>
  </si>
  <si>
    <t>Key accounting estimates and judgments</t>
  </si>
  <si>
    <t xml:space="preserve">While drawing up consolidated financial statements, the Management Board used the judgments and estimates affecting the application of accounting policies and the recorded amounts of assets and liabilities, income and expenses. The resulting accounting estimates will, by definition, seldom equal the related actual results. Key accounting estimates are equal to those described in the most recent annual financial statement. </t>
  </si>
  <si>
    <t>Seasonal effects</t>
  </si>
  <si>
    <t>The Group is not exposed to significant seasonal or cyclical changes in its business operations.</t>
  </si>
  <si>
    <t>3 SUBSIDIARIES</t>
  </si>
  <si>
    <t>30 September 2024</t>
  </si>
  <si>
    <t>31 December 2023</t>
  </si>
  <si>
    <t>Country</t>
  </si>
  <si>
    <t>Voting rights (%)</t>
  </si>
  <si>
    <t>Effective share of the Group</t>
  </si>
  <si>
    <t>Consolidated subsidiaries registered in Croatia:</t>
  </si>
  <si>
    <t>KONČAR - Motors and Electrical Systems Ltd. for manufacturing, Zagreb</t>
  </si>
  <si>
    <t>Croatia</t>
  </si>
  <si>
    <t>KONČAR - Engineering Ltd. for manufacturing and services, Zagreb</t>
  </si>
  <si>
    <t>-</t>
  </si>
  <si>
    <t xml:space="preserve">Telenerg - Inženjering d.o.o. za projektiranje i proizvodnju, Zagreb </t>
  </si>
  <si>
    <t>INK PROJEKT Ltd. for construction and services, Zagreb</t>
  </si>
  <si>
    <t>KONČAR - Infrastructure and Services Ltd. for services, Zagreb</t>
  </si>
  <si>
    <t xml:space="preserve">KONČAR - Electrical Engineering Institute Ltd. for research, development and services, Zagreb </t>
  </si>
  <si>
    <t>KONČAR - Generators and Motors Ltd. for manufacturing, Zagreb</t>
  </si>
  <si>
    <t>KONČAR - Metal Structures Ltd. for manufacturing, Zagreb</t>
  </si>
  <si>
    <t>KONČAR - Switchgear Ltd. for manufacturing, Zagreb</t>
  </si>
  <si>
    <t>KONČAR - Renewable Energy Sources Ltd. for manufacturing, Zagreb</t>
  </si>
  <si>
    <t>Wind farm Rust Ltd. for electricity production, Zagreb</t>
  </si>
  <si>
    <t>Solar power plant Deponija fosfogipsa d.o.o. for manufacturing, trade and services, Zagreb</t>
  </si>
  <si>
    <t>Liburnia Solar Ltd. for electricity production, Zagreb</t>
  </si>
  <si>
    <t>South East Energy Ltd. for services, Zagreb</t>
  </si>
  <si>
    <t>Energy park Pometeno brdo Ltd, for manufacturing, Zagreb</t>
  </si>
  <si>
    <t>KONČAR - Electric Vehicles Inc. for manufacturing, Zagreb</t>
  </si>
  <si>
    <t>Konell Ltd., Sofia, Bulgaria*</t>
  </si>
  <si>
    <t>Bulgaria</t>
  </si>
  <si>
    <t>KONČAR - Electronics and Informatics Ltd. for manufacturing and services, Zagreb</t>
  </si>
  <si>
    <t>KONČAR - Instrument Transformers Inc. for manufacturing, Zagreb</t>
  </si>
  <si>
    <t>KONČAR - Distribution and Special Transformers Inc. for manufacturing, Zagreb</t>
  </si>
  <si>
    <t>FEROKOTAO Ltd. for manufacturing of transformer tanks and other metal components, Donji Kraljevec</t>
  </si>
  <si>
    <t>Power Engineering Transformatory Sp. z o.o. (PET), Poznan, Poland</t>
  </si>
  <si>
    <t>Poland</t>
  </si>
  <si>
    <t>KONČAR - Digital Ltd. for digital services, Zagreb</t>
  </si>
  <si>
    <t>KODEKS SISTEMSKE INTEGRACIJE Ltd. for manufacturing and trade, Zagreb</t>
  </si>
  <si>
    <t>ADNET Ltd. for engineering, manufacturing and trade, Zagreb</t>
  </si>
  <si>
    <t>KREANCA SUSTAVI Ltd. for business and management consulting, Zagreb</t>
  </si>
  <si>
    <t>KONČAR - Transformer Tanks Ltd. for manufacturing,  Sesvete (City of Zagreb)</t>
  </si>
  <si>
    <t>KONČAR - Investments Ltd. for business services, Zagreb</t>
  </si>
  <si>
    <t>KONČAR - Advanced Energy Solution Ltd. for investment, Zagreb</t>
  </si>
  <si>
    <t>Dalekovod Inc, Zagreb</t>
  </si>
  <si>
    <t>DALEKOVOD  MK Ltd., Velika Gorica</t>
  </si>
  <si>
    <t>DALEKOVOD OSO Ltd., Velika Gorica</t>
  </si>
  <si>
    <t>Dalekovod Projekt Ltd., Zagreb</t>
  </si>
  <si>
    <t>Dalekovod EMU Ltd., Vela Luka</t>
  </si>
  <si>
    <t>EL-RA Ltd., Vela Luka</t>
  </si>
  <si>
    <t>Cinčaonica usluge Ltd. in liquidation, Velika Gorica</t>
  </si>
  <si>
    <t>Dalekovod Mostar Ltd., Mostar, BIH</t>
  </si>
  <si>
    <t>Dalekovod Ljubljana Ltd., Ljubljana, Slovenija</t>
  </si>
  <si>
    <t>Slovenia</t>
  </si>
  <si>
    <t>Dalekovod Norge AS, Oslo, Norway</t>
  </si>
  <si>
    <t>Norway</t>
  </si>
  <si>
    <t>Dalekovod Ukrajina Ltd., Kiev, Ukraine</t>
  </si>
  <si>
    <t>Ukraine</t>
  </si>
  <si>
    <t>* the company is not consolidated due to immateriality</t>
  </si>
  <si>
    <t>The Group has control over several subsidiaries arising from the majority of voting rights. However, the ownership share in these subsidiaries does not correspond to the share of voting rights due to the fact that the companies also have issued preference shares, which carry the same rights as ordinary shares, but with no voting rights. The share in the ownership of these subsidiaries is as follows:</t>
  </si>
  <si>
    <t>Ownership share (%)</t>
  </si>
  <si>
    <t>4 SEGMENT REPORTING</t>
  </si>
  <si>
    <t xml:space="preserve">For management purposes, the Group is organised into business units based on the similarity in the nature of individual product groups and has identified reportable segments. The reportable segments of the Group are as follows: </t>
  </si>
  <si>
    <t>- power generation - manufacturing and revitalization of generators, construction and revitalization of HPPs, construction of solar power plants, manufacturing of converters, manufacturing and installation of wind turbines, management, maintenance and servicing</t>
  </si>
  <si>
    <t>- power transmission and distribution - manufacturing and sales of distribution, special, instrument and other types of transformers, transformer tanks, substations, equipment for primary and secondary power distribution, low voltage plants, monitoring systems, diagnostics, testing and technical control</t>
  </si>
  <si>
    <t xml:space="preserve"> - urban mobility and infrastructure – construction and sale of rail vehicles such as trains and trams, railway infrastructure, as well as related maintenance services for rail vehicles, and other infrastructure (roads, lighting, and more).</t>
  </si>
  <si>
    <t xml:space="preserve">The reportable segments are an integral part of internal financial statements. The Company’s Management Board reviews the internal financial statements regularly and as the main business decision maker, it assesses performance based on those reports in order to take business decisions. </t>
  </si>
  <si>
    <t>Other segments include leasing real estate that is not in the function of the core business segments, as well as the part of the manufacturing of small motors and electrical machines, and as such does not represent a separate operating segment.</t>
  </si>
  <si>
    <t xml:space="preserve">Sales revenue by segment </t>
  </si>
  <si>
    <t xml:space="preserve">An analysis of the Group’s sales revenue by reportable segments disclosed in accordance with IFRS 8 – Operating Segments is presented below. </t>
  </si>
  <si>
    <t>1 January 2024 - 30 September 2024</t>
  </si>
  <si>
    <t>1 January 2023- 30 September 2023</t>
  </si>
  <si>
    <t>EUR' 000</t>
  </si>
  <si>
    <t>Power generation</t>
  </si>
  <si>
    <t>Power transmission and distribution</t>
  </si>
  <si>
    <t xml:space="preserve"> - transmission</t>
  </si>
  <si>
    <t xml:space="preserve"> - distribution</t>
  </si>
  <si>
    <t xml:space="preserve"> Urban mobility and infrastructure</t>
  </si>
  <si>
    <t xml:space="preserve"> - mobility</t>
  </si>
  <si>
    <t xml:space="preserve"> - infrastructure</t>
  </si>
  <si>
    <t>Digital solutions</t>
  </si>
  <si>
    <t>Total reportable segments</t>
  </si>
  <si>
    <t>Other</t>
  </si>
  <si>
    <t>Total revenue from contracts with customers</t>
  </si>
  <si>
    <t>Intercompany eliminations</t>
  </si>
  <si>
    <t>Revenue from contracts with customers</t>
  </si>
  <si>
    <t>Unaffiliated companies</t>
  </si>
  <si>
    <t xml:space="preserve">5  OTHER OPERATING INCOME </t>
  </si>
  <si>
    <t>Other operating income amounts to EUR 10.72 million and pertains to asset sale revenue, loss compensation, income from state aid and other income.</t>
  </si>
  <si>
    <t>6 CAPITALISED SALARY COSTS</t>
  </si>
  <si>
    <t>In the period from January to September 2024, the group companies capitalized salary costs totalling EUR 2,017 thousand (Q1-Q3 2023: EUR 1,147 thousand). This includes net salaries of EUR 1,204 thousand (Q1-Q3 2023: EUR 684 thousand), taxes, surtaxes, and employee contributions from salaries amounting to EUR 556 thousand (Q1-Q3 2023: EUR 326 thousand), and employer contributions of EUR 257 thousand (Q1-Q3 2023: EUR 137 thousand).</t>
  </si>
  <si>
    <t>7  EARNINGS PER SHARE</t>
  </si>
  <si>
    <t>Net profit attributable to the Parent Company Shareholders (EUR'000)</t>
  </si>
  <si>
    <t>Weighted average number of shares</t>
  </si>
  <si>
    <t>Basic and diluted earnings per share in EUR</t>
  </si>
  <si>
    <t>8 NON-CURRENT TANGIBLE AND INTANGIBLE ASSETS</t>
  </si>
  <si>
    <t xml:space="preserve">Over the course of Q1-Q3 2024, the Group procured assets in the amount of EUR 31,515 thousand (Q1-Q3 2023: EUR 19,564 thousand). Depreciation and amortization expenses in the period Q1-Q3 2024 amount to EUR 16,747 thousand (Q1-Q3 2023: EUR 14,010 thousand).  </t>
  </si>
  <si>
    <t>9 INVENTORIES</t>
  </si>
  <si>
    <t>Over the course of Q1-Q3 2024, the Group recognised value adjustment of inventories in the amount of EUR 227 thousand (Q1-Q3 2023: EUR 143 thousand).</t>
  </si>
  <si>
    <t>10 EQUITY AND RESERVES</t>
  </si>
  <si>
    <t>Share (subscribed) capital is determined in the nominal amount of EUR 159,471,378 (as at 31 December 2023: EUR 159,471,378) divided in 2,572,119 shares each in the nominal value of EUR 62. The Company’s ordinary shares are listed on the Official Market of Zagreb Stock Exchange, identified by the symbol KOEI-R-A. As at 30 September 2024, the Company holds 25,306 treasury shares (as at 30 December 2023: 25,732 shares).</t>
  </si>
  <si>
    <t>11 LIABILITIES UNDER LOANS</t>
  </si>
  <si>
    <t>Liabilities under loans</t>
  </si>
  <si>
    <t>Non-current</t>
  </si>
  <si>
    <t>Current</t>
  </si>
  <si>
    <t>Bank loans are secured by a lien on immovable and movable property. The current value of immovable property on which a lien has been registered amounts to EUR 31,252 thousand, while the current value of movable property on which a lien has been registered amounts to EUR 6,330 thousand.</t>
  </si>
  <si>
    <t>Long-term bank borrowings mature as follows:</t>
  </si>
  <si>
    <t>Within one year</t>
  </si>
  <si>
    <t>In 1 to 2 years</t>
  </si>
  <si>
    <t>In 2 to 5 years</t>
  </si>
  <si>
    <t>More than 5 years</t>
  </si>
  <si>
    <t>12 RELATED PARTY TRANSACTIONS</t>
  </si>
  <si>
    <t>Parties are considered related if one party has the ability to control the other party, if it is under joint control or has a significant impact on the business of the other party. The Republic of Croatia and other companies under control or a significant influence of the Republic of Croatia also have significant ownership of the Group. Accordingly, the Group is related to state institutions and other majority state-owned companies or significantly state-influenced companies. For the purpose of related party disclosures, the Group does not consider routine transactions (such as taxes, levies, etc.) with various local utility entities (directly or indirectly owned by the State) or with other bodies to be related party transactions. The most significant transactions between the Group and state-owned companies pertain to electricity and heat supply and similar services. Apart from the above, over the course of Q1-Q3 2024 the Group realised the total of EUR 125.09 million of sales revenue with state institutions and other companies where the State is a majority owner or has a significant influence (Q1-Q3 2023: EUR 125.37 million),which mostly pertains to engineering services in the energy sector, rail vehicles and industrial electronics.</t>
  </si>
  <si>
    <t xml:space="preserve"> </t>
  </si>
  <si>
    <t>Receivables</t>
  </si>
  <si>
    <t>Joint ventures</t>
  </si>
  <si>
    <t>Liabilities</t>
  </si>
  <si>
    <t>Sales income</t>
  </si>
  <si>
    <t>Operating expenses</t>
  </si>
  <si>
    <t>13 EVENTS AFTER THE REPORTING DATE</t>
  </si>
  <si>
    <t xml:space="preserve">There have been no events occurring between the reporting date and the date of approval of the Financial Statements that could have a significant impact on the quarterly Consolidated Financial Statements of the Group for the period Q1-Q3 2024 and as a result, these financial statements are appropriate for disclosure. </t>
  </si>
  <si>
    <t>Bosnia and Herzegovina</t>
  </si>
  <si>
    <t xml:space="preserve"> - digital solutions </t>
  </si>
  <si>
    <t xml:space="preserve">The group has one associate company in Croatia. </t>
  </si>
  <si>
    <t>- digital solutions - digital solutions, digital services, digitalization of products and production, business support systems, ICT infrastructure and services.</t>
  </si>
  <si>
    <t>Associate companies</t>
  </si>
  <si>
    <t>Sandra Ivanjko Biga</t>
  </si>
  <si>
    <t>01 3655 160</t>
  </si>
  <si>
    <t>sandra.ivanjkobiga@koncar.hr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</si>
</sst>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164" formatCode="000"/>
    <numFmt numFmtId="165" formatCode="00"/>
    <numFmt numFmtId="166" formatCode="#,###,_);\(#,###,\)_)"/>
    <numFmt numFmtId="167" formatCode="#,##0;[Black]\(#,##0\)"/>
    <numFmt numFmtId="168" formatCode="#,##0.00;[Black]\-#,##0.00"/>
    <numFmt numFmtId="169" formatCode="#,##0.00;[Black]\(#,##0.00\)"/>
  </numFmts>
  <fonts count="48"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sz val="10"/>
      <color theme="1"/>
      <name val="Arial"/>
      <family val="2"/>
      <charset val="238"/>
    </font>
    <font>
      <sz val="9"/>
      <color rgb="FF000000"/>
      <name val="Times New Roman"/>
      <family val="1"/>
      <charset val="238"/>
    </font>
    <font>
      <b/>
      <sz val="9"/>
      <color rgb="FF000000"/>
      <name val="Arial"/>
      <family val="2"/>
      <charset val="238"/>
    </font>
    <font>
      <sz val="9"/>
      <color rgb="FF000000"/>
      <name val="Arial"/>
      <family val="2"/>
      <charset val="238"/>
    </font>
    <font>
      <i/>
      <sz val="9"/>
      <color rgb="FF000000"/>
      <name val="Arial"/>
      <family val="2"/>
      <charset val="238"/>
    </font>
    <font>
      <sz val="9"/>
      <color theme="1"/>
      <name val="Arial"/>
      <family val="2"/>
      <charset val="238"/>
    </font>
    <font>
      <sz val="9"/>
      <color rgb="FF000000"/>
      <name val="Calibri"/>
      <family val="2"/>
      <charset val="238"/>
    </font>
  </fonts>
  <fills count="1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theme="0" tint="-0.14996795556505021"/>
        <bgColor indexed="65"/>
      </patternFill>
    </fill>
    <fill>
      <patternFill patternType="solid">
        <fgColor rgb="FFFFFFFF"/>
        <bgColor rgb="FF000000"/>
      </patternFill>
    </fill>
    <fill>
      <patternFill patternType="solid">
        <fgColor theme="0"/>
        <bgColor rgb="FF000000"/>
      </patternFill>
    </fill>
  </fills>
  <borders count="55">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right/>
      <top style="thin">
        <color indexed="64"/>
      </top>
      <bottom style="double">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432">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6" borderId="52" xfId="0" applyFont="1" applyFill="1" applyBorder="1" applyAlignment="1" applyProtection="1">
      <alignment horizontal="center" vertical="center"/>
      <protection locked="0"/>
    </xf>
    <xf numFmtId="1" fontId="4" fillId="16" borderId="52" xfId="0" applyNumberFormat="1" applyFont="1" applyFill="1" applyBorder="1" applyAlignment="1" applyProtection="1">
      <alignment horizontal="center" vertical="center"/>
      <protection locked="0"/>
    </xf>
    <xf numFmtId="0" fontId="4" fillId="11" borderId="42" xfId="0" applyFont="1" applyFill="1" applyBorder="1" applyAlignment="1" applyProtection="1">
      <alignment horizontal="right" vertical="center"/>
      <protection locked="0"/>
    </xf>
    <xf numFmtId="0" fontId="4" fillId="11" borderId="0" xfId="0" applyFont="1" applyFill="1" applyAlignment="1" applyProtection="1">
      <alignment horizontal="right" vertical="center"/>
      <protection locked="0"/>
    </xf>
    <xf numFmtId="0" fontId="4" fillId="11" borderId="43" xfId="0" applyFont="1" applyFill="1" applyBorder="1" applyAlignment="1" applyProtection="1">
      <alignment horizontal="center" vertical="center"/>
      <protection locked="0"/>
    </xf>
    <xf numFmtId="0" fontId="4" fillId="0" borderId="0" xfId="4" applyFont="1" applyAlignment="1">
      <alignment vertical="center"/>
    </xf>
    <xf numFmtId="0" fontId="4" fillId="17" borderId="0" xfId="0" applyFont="1" applyFill="1"/>
    <xf numFmtId="0" fontId="5" fillId="17" borderId="0" xfId="0" applyFont="1" applyFill="1"/>
    <xf numFmtId="0" fontId="0" fillId="11" borderId="0" xfId="0" applyFill="1"/>
    <xf numFmtId="0" fontId="4" fillId="17" borderId="0" xfId="0" applyFont="1" applyFill="1" applyAlignment="1">
      <alignment vertical="center"/>
    </xf>
    <xf numFmtId="0" fontId="5" fillId="18" borderId="0" xfId="0" applyFont="1" applyFill="1" applyAlignment="1">
      <alignment horizontal="left" vertical="center"/>
    </xf>
    <xf numFmtId="0" fontId="4" fillId="18" borderId="0" xfId="0" applyFont="1" applyFill="1" applyAlignment="1">
      <alignment vertical="center"/>
    </xf>
    <xf numFmtId="0" fontId="5" fillId="18" borderId="0" xfId="0" applyFont="1" applyFill="1" applyAlignment="1">
      <alignment horizontal="left" vertical="center" wrapText="1"/>
    </xf>
    <xf numFmtId="0" fontId="5" fillId="18" borderId="0" xfId="0" applyFont="1" applyFill="1" applyAlignment="1">
      <alignment vertical="center"/>
    </xf>
    <xf numFmtId="0" fontId="5" fillId="18" borderId="0" xfId="0" applyFont="1" applyFill="1" applyAlignment="1">
      <alignment horizontal="justify" vertical="center"/>
    </xf>
    <xf numFmtId="0" fontId="5" fillId="18" borderId="0" xfId="0" applyFont="1" applyFill="1"/>
    <xf numFmtId="0" fontId="42" fillId="18" borderId="0" xfId="0" applyFont="1" applyFill="1" applyAlignment="1">
      <alignment vertical="center" wrapText="1"/>
    </xf>
    <xf numFmtId="0" fontId="43" fillId="18" borderId="0" xfId="0" applyFont="1" applyFill="1" applyAlignment="1">
      <alignment horizontal="center" vertical="center" wrapText="1"/>
    </xf>
    <xf numFmtId="0" fontId="44" fillId="18" borderId="0" xfId="0" applyFont="1" applyFill="1" applyAlignment="1">
      <alignment horizontal="center" vertical="center" wrapText="1"/>
    </xf>
    <xf numFmtId="0" fontId="44" fillId="18" borderId="5" xfId="0" applyFont="1" applyFill="1" applyBorder="1" applyAlignment="1">
      <alignment horizontal="right" vertical="center" wrapText="1"/>
    </xf>
    <xf numFmtId="0" fontId="5" fillId="18" borderId="5" xfId="0" applyFont="1" applyFill="1" applyBorder="1" applyAlignment="1">
      <alignment horizontal="right" vertical="center" wrapText="1"/>
    </xf>
    <xf numFmtId="0" fontId="5" fillId="18" borderId="0" xfId="0" applyFont="1" applyFill="1" applyAlignment="1">
      <alignment horizontal="center" vertical="center" wrapText="1"/>
    </xf>
    <xf numFmtId="0" fontId="43" fillId="18" borderId="0" xfId="0" applyFont="1" applyFill="1" applyAlignment="1">
      <alignment vertical="center"/>
    </xf>
    <xf numFmtId="0" fontId="43" fillId="18" borderId="0" xfId="0" applyFont="1" applyFill="1" applyAlignment="1">
      <alignment horizontal="center" vertical="center"/>
    </xf>
    <xf numFmtId="0" fontId="44" fillId="18" borderId="0" xfId="0" applyFont="1" applyFill="1" applyAlignment="1">
      <alignment horizontal="left" vertical="center" wrapText="1"/>
    </xf>
    <xf numFmtId="2" fontId="44" fillId="18" borderId="0" xfId="0" applyNumberFormat="1" applyFont="1" applyFill="1" applyAlignment="1">
      <alignment vertical="center" wrapText="1"/>
    </xf>
    <xf numFmtId="0" fontId="44" fillId="18" borderId="0" xfId="0" applyFont="1" applyFill="1" applyAlignment="1">
      <alignment vertical="center"/>
    </xf>
    <xf numFmtId="2" fontId="44" fillId="11" borderId="0" xfId="0" applyNumberFormat="1" applyFont="1" applyFill="1" applyAlignment="1">
      <alignment horizontal="right" vertical="center" wrapText="1"/>
    </xf>
    <xf numFmtId="2" fontId="44" fillId="18" borderId="0" xfId="0" applyNumberFormat="1" applyFont="1" applyFill="1" applyAlignment="1">
      <alignment horizontal="right" vertical="center" wrapText="1"/>
    </xf>
    <xf numFmtId="0" fontId="44" fillId="11" borderId="0" xfId="0" applyFont="1" applyFill="1" applyAlignment="1">
      <alignment horizontal="left" vertical="center"/>
    </xf>
    <xf numFmtId="0" fontId="44" fillId="11" borderId="0" xfId="0" applyFont="1" applyFill="1" applyAlignment="1">
      <alignment horizontal="left" vertical="center" wrapText="1"/>
    </xf>
    <xf numFmtId="0" fontId="44" fillId="18" borderId="0" xfId="0" applyFont="1" applyFill="1" applyAlignment="1">
      <alignment horizontal="left" vertical="center"/>
    </xf>
    <xf numFmtId="0" fontId="45" fillId="18" borderId="0" xfId="0" applyFont="1" applyFill="1" applyAlignment="1">
      <alignment vertical="center"/>
    </xf>
    <xf numFmtId="0" fontId="5" fillId="11" borderId="0" xfId="0" applyFont="1" applyFill="1"/>
    <xf numFmtId="0" fontId="44" fillId="11" borderId="0" xfId="0" applyFont="1" applyFill="1" applyAlignment="1">
      <alignment horizontal="center" vertical="center" wrapText="1"/>
    </xf>
    <xf numFmtId="2" fontId="44" fillId="11" borderId="0" xfId="0" applyNumberFormat="1" applyFont="1" applyFill="1" applyAlignment="1">
      <alignment vertical="center" wrapText="1"/>
    </xf>
    <xf numFmtId="2" fontId="44" fillId="0" borderId="0" xfId="0" applyNumberFormat="1" applyFont="1" applyAlignment="1">
      <alignment vertical="center" wrapText="1"/>
    </xf>
    <xf numFmtId="0" fontId="44" fillId="18" borderId="0" xfId="0" applyFont="1" applyFill="1" applyAlignment="1">
      <alignment vertical="center" wrapText="1"/>
    </xf>
    <xf numFmtId="0" fontId="44" fillId="17" borderId="0" xfId="0" applyFont="1" applyFill="1" applyAlignment="1">
      <alignment horizontal="left" vertical="center"/>
    </xf>
    <xf numFmtId="2" fontId="44" fillId="17" borderId="0" xfId="0" applyNumberFormat="1" applyFont="1" applyFill="1" applyAlignment="1">
      <alignment vertical="center" wrapText="1"/>
    </xf>
    <xf numFmtId="0" fontId="44" fillId="17" borderId="0" xfId="0" applyFont="1" applyFill="1" applyAlignment="1">
      <alignment horizontal="left" vertical="center" wrapText="1"/>
    </xf>
    <xf numFmtId="0" fontId="44" fillId="17" borderId="0" xfId="0" applyFont="1" applyFill="1" applyAlignment="1">
      <alignment vertical="center" wrapText="1"/>
    </xf>
    <xf numFmtId="0" fontId="43" fillId="17" borderId="0" xfId="0" applyFont="1" applyFill="1" applyAlignment="1">
      <alignment horizontal="center" vertical="center" wrapText="1"/>
    </xf>
    <xf numFmtId="0" fontId="44" fillId="17" borderId="5" xfId="0" applyFont="1" applyFill="1" applyBorder="1" applyAlignment="1">
      <alignment horizontal="right" vertical="center" wrapText="1"/>
    </xf>
    <xf numFmtId="0" fontId="44" fillId="17" borderId="0" xfId="0" applyFont="1" applyFill="1" applyAlignment="1">
      <alignment horizontal="center" vertical="center" wrapText="1"/>
    </xf>
    <xf numFmtId="0" fontId="44" fillId="17" borderId="0" xfId="0" applyFont="1" applyFill="1"/>
    <xf numFmtId="0" fontId="4" fillId="17" borderId="0" xfId="0" applyFont="1" applyFill="1" applyAlignment="1">
      <alignment horizontal="left" vertical="center" wrapText="1"/>
    </xf>
    <xf numFmtId="0" fontId="5" fillId="17" borderId="0" xfId="0" applyFont="1" applyFill="1" applyAlignment="1">
      <alignment vertical="center" wrapText="1"/>
    </xf>
    <xf numFmtId="0" fontId="5" fillId="17" borderId="0" xfId="0" applyFont="1" applyFill="1" applyAlignment="1">
      <alignment horizontal="left" vertical="center" wrapText="1"/>
    </xf>
    <xf numFmtId="0" fontId="18" fillId="17" borderId="0" xfId="0" applyFont="1" applyFill="1" applyAlignment="1">
      <alignment vertical="center"/>
    </xf>
    <xf numFmtId="0" fontId="44" fillId="18" borderId="0" xfId="0" applyFont="1" applyFill="1"/>
    <xf numFmtId="3" fontId="44" fillId="18" borderId="0" xfId="0" applyNumberFormat="1" applyFont="1" applyFill="1" applyAlignment="1">
      <alignment horizontal="right" wrapText="1"/>
    </xf>
    <xf numFmtId="0" fontId="44" fillId="18" borderId="50" xfId="0" applyFont="1" applyFill="1" applyBorder="1" applyAlignment="1">
      <alignment horizontal="right"/>
    </xf>
    <xf numFmtId="0" fontId="44" fillId="11" borderId="0" xfId="0" applyFont="1" applyFill="1" applyAlignment="1">
      <alignment horizontal="right"/>
    </xf>
    <xf numFmtId="166" fontId="43" fillId="11" borderId="0" xfId="0" applyNumberFormat="1" applyFont="1" applyFill="1"/>
    <xf numFmtId="166" fontId="44" fillId="11" borderId="0" xfId="0" applyNumberFormat="1" applyFont="1" applyFill="1"/>
    <xf numFmtId="0" fontId="44" fillId="11" borderId="0" xfId="0" applyFont="1" applyFill="1"/>
    <xf numFmtId="166" fontId="43" fillId="11" borderId="50" xfId="0" applyNumberFormat="1" applyFont="1" applyFill="1" applyBorder="1"/>
    <xf numFmtId="0" fontId="43" fillId="17" borderId="0" xfId="0" applyFont="1" applyFill="1"/>
    <xf numFmtId="0" fontId="43" fillId="18" borderId="0" xfId="0" applyFont="1" applyFill="1"/>
    <xf numFmtId="166" fontId="43" fillId="11" borderId="1" xfId="0" applyNumberFormat="1" applyFont="1" applyFill="1" applyBorder="1"/>
    <xf numFmtId="166" fontId="43" fillId="11" borderId="53" xfId="0" applyNumberFormat="1" applyFont="1" applyFill="1" applyBorder="1"/>
    <xf numFmtId="166" fontId="44" fillId="18" borderId="0" xfId="0" applyNumberFormat="1" applyFont="1" applyFill="1"/>
    <xf numFmtId="166" fontId="43" fillId="18" borderId="54" xfId="0" applyNumberFormat="1" applyFont="1" applyFill="1" applyBorder="1"/>
    <xf numFmtId="166" fontId="43" fillId="11" borderId="54" xfId="0" applyNumberFormat="1" applyFont="1" applyFill="1" applyBorder="1"/>
    <xf numFmtId="0" fontId="4" fillId="17" borderId="0" xfId="0" applyFont="1" applyFill="1" applyAlignment="1">
      <alignment horizontal="justify" vertical="center"/>
    </xf>
    <xf numFmtId="3" fontId="44" fillId="11" borderId="50" xfId="0" applyNumberFormat="1" applyFont="1" applyFill="1" applyBorder="1" applyAlignment="1">
      <alignment horizontal="right" wrapText="1"/>
    </xf>
    <xf numFmtId="167" fontId="43" fillId="11" borderId="50" xfId="0" applyNumberFormat="1" applyFont="1" applyFill="1" applyBorder="1" applyAlignment="1">
      <alignment vertical="center"/>
    </xf>
    <xf numFmtId="3" fontId="44" fillId="11" borderId="0" xfId="0" applyNumberFormat="1" applyFont="1" applyFill="1" applyAlignment="1">
      <alignment horizontal="right" vertical="center" wrapText="1"/>
    </xf>
    <xf numFmtId="168" fontId="43" fillId="11" borderId="54" xfId="0" applyNumberFormat="1" applyFont="1" applyFill="1" applyBorder="1" applyAlignment="1">
      <alignment vertical="center"/>
    </xf>
    <xf numFmtId="169" fontId="43" fillId="11" borderId="54" xfId="0" applyNumberFormat="1" applyFont="1" applyFill="1" applyBorder="1" applyAlignment="1">
      <alignment vertical="center"/>
    </xf>
    <xf numFmtId="0" fontId="5" fillId="17" borderId="0" xfId="0" applyFont="1" applyFill="1" applyAlignment="1">
      <alignment wrapText="1"/>
    </xf>
    <xf numFmtId="0" fontId="5" fillId="11" borderId="0" xfId="0" applyFont="1" applyFill="1" applyAlignment="1">
      <alignment horizontal="left" wrapText="1"/>
    </xf>
    <xf numFmtId="3" fontId="44" fillId="11" borderId="0" xfId="0" applyNumberFormat="1" applyFont="1" applyFill="1" applyAlignment="1">
      <alignment horizontal="right"/>
    </xf>
    <xf numFmtId="0" fontId="44" fillId="11" borderId="50" xfId="0" applyFont="1" applyFill="1" applyBorder="1" applyAlignment="1">
      <alignment horizontal="right"/>
    </xf>
    <xf numFmtId="0" fontId="43" fillId="11" borderId="0" xfId="0" applyFont="1" applyFill="1"/>
    <xf numFmtId="3" fontId="44" fillId="11" borderId="0" xfId="0" applyNumberFormat="1" applyFont="1" applyFill="1"/>
    <xf numFmtId="3" fontId="43" fillId="11" borderId="54" xfId="0" applyNumberFormat="1" applyFont="1" applyFill="1" applyBorder="1"/>
    <xf numFmtId="0" fontId="5" fillId="11" borderId="0" xfId="0" applyFont="1" applyFill="1" applyAlignment="1">
      <alignment vertical="center"/>
    </xf>
    <xf numFmtId="0" fontId="41" fillId="11" borderId="0" xfId="0" applyFont="1" applyFill="1"/>
    <xf numFmtId="3" fontId="44" fillId="18" borderId="0" xfId="0" applyNumberFormat="1" applyFont="1" applyFill="1" applyAlignment="1">
      <alignment horizontal="right"/>
    </xf>
    <xf numFmtId="3" fontId="44" fillId="18" borderId="0" xfId="0" applyNumberFormat="1" applyFont="1" applyFill="1"/>
    <xf numFmtId="3" fontId="43" fillId="18" borderId="54" xfId="0" applyNumberFormat="1" applyFont="1" applyFill="1" applyBorder="1"/>
    <xf numFmtId="41" fontId="44" fillId="18" borderId="0" xfId="0" applyNumberFormat="1" applyFont="1" applyFill="1"/>
    <xf numFmtId="41" fontId="43" fillId="18" borderId="54" xfId="0" applyNumberFormat="1" applyFont="1" applyFill="1" applyBorder="1"/>
    <xf numFmtId="3" fontId="5" fillId="18" borderId="0" xfId="0" applyNumberFormat="1" applyFont="1" applyFill="1"/>
    <xf numFmtId="3" fontId="47" fillId="18" borderId="0" xfId="0" applyNumberFormat="1" applyFont="1" applyFill="1" applyAlignment="1">
      <alignment horizontal="right"/>
    </xf>
    <xf numFmtId="3" fontId="4" fillId="18" borderId="54" xfId="0" applyNumberFormat="1" applyFont="1" applyFill="1" applyBorder="1"/>
    <xf numFmtId="0" fontId="4" fillId="18" borderId="0" xfId="0" applyFont="1" applyFill="1"/>
    <xf numFmtId="0" fontId="4" fillId="16" borderId="49" xfId="0" applyFont="1" applyFill="1" applyBorder="1" applyAlignment="1" applyProtection="1">
      <alignment horizontal="right" vertical="center"/>
      <protection locked="0"/>
    </xf>
    <xf numFmtId="0" fontId="4" fillId="16" borderId="50" xfId="0" applyFont="1" applyFill="1" applyBorder="1" applyAlignment="1" applyProtection="1">
      <alignment horizontal="right" vertical="center"/>
      <protection locked="0"/>
    </xf>
    <xf numFmtId="0" fontId="4" fillId="16" borderId="51" xfId="0" applyFont="1" applyFill="1" applyBorder="1" applyAlignment="1" applyProtection="1">
      <alignment horizontal="right" vertical="center"/>
      <protection locked="0"/>
    </xf>
    <xf numFmtId="0" fontId="4" fillId="16" borderId="49" xfId="0" applyFont="1" applyFill="1" applyBorder="1" applyAlignment="1" applyProtection="1">
      <alignment horizontal="left" vertical="center"/>
      <protection locked="0"/>
    </xf>
    <xf numFmtId="0" fontId="4" fillId="16" borderId="50" xfId="0" applyFont="1" applyFill="1" applyBorder="1" applyAlignment="1" applyProtection="1">
      <alignment horizontal="left" vertical="center"/>
      <protection locked="0"/>
    </xf>
    <xf numFmtId="0" fontId="4" fillId="16" borderId="51" xfId="0" applyFont="1" applyFill="1" applyBorder="1" applyAlignment="1" applyProtection="1">
      <alignment horizontal="left" vertical="center"/>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26" fillId="11" borderId="0" xfId="4" applyFont="1" applyFill="1"/>
    <xf numFmtId="0" fontId="5" fillId="11" borderId="0" xfId="4" applyFont="1" applyFill="1" applyAlignment="1">
      <alignment vertical="top"/>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Protection="1">
      <protection locked="0"/>
    </xf>
    <xf numFmtId="0" fontId="4" fillId="16" borderId="49" xfId="0" applyFont="1" applyFill="1" applyBorder="1" applyAlignment="1" applyProtection="1">
      <alignment vertical="center"/>
      <protection locked="0"/>
    </xf>
    <xf numFmtId="0" fontId="4" fillId="16" borderId="50" xfId="0" applyFont="1" applyFill="1" applyBorder="1" applyAlignment="1" applyProtection="1">
      <alignment vertical="center"/>
      <protection locked="0"/>
    </xf>
    <xf numFmtId="0" fontId="4" fillId="16" borderId="51" xfId="0" applyFont="1" applyFill="1" applyBorder="1" applyAlignment="1" applyProtection="1">
      <alignment vertical="center"/>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5" fillId="18" borderId="0" xfId="0" applyFont="1" applyFill="1" applyAlignment="1">
      <alignment horizontal="left" vertical="center" wrapText="1"/>
    </xf>
    <xf numFmtId="0" fontId="5" fillId="0" borderId="0" xfId="0" applyFont="1" applyAlignment="1">
      <alignment horizontal="left" vertical="center" wrapText="1"/>
    </xf>
    <xf numFmtId="0" fontId="5" fillId="11" borderId="0" xfId="0" applyFont="1" applyFill="1" applyAlignment="1">
      <alignment horizontal="left" vertical="center" wrapText="1"/>
    </xf>
    <xf numFmtId="49" fontId="5" fillId="17" borderId="0" xfId="0" applyNumberFormat="1" applyFont="1" applyFill="1" applyAlignment="1">
      <alignment horizontal="left" vertical="top" wrapText="1"/>
    </xf>
    <xf numFmtId="49" fontId="5" fillId="17" borderId="0" xfId="0" applyNumberFormat="1" applyFont="1" applyFill="1" applyAlignment="1">
      <alignment horizontal="left" vertical="center" wrapText="1"/>
    </xf>
    <xf numFmtId="49" fontId="5" fillId="18" borderId="0" xfId="0" applyNumberFormat="1" applyFont="1" applyFill="1" applyAlignment="1">
      <alignment horizontal="left" vertical="center"/>
    </xf>
    <xf numFmtId="0" fontId="43" fillId="18" borderId="50" xfId="0" applyFont="1" applyFill="1" applyBorder="1" applyAlignment="1">
      <alignment horizontal="center" vertical="center" wrapText="1"/>
    </xf>
    <xf numFmtId="0" fontId="44" fillId="18" borderId="0" xfId="0" applyFont="1" applyFill="1" applyAlignment="1">
      <alignment horizontal="left" vertical="center" wrapText="1"/>
    </xf>
    <xf numFmtId="0" fontId="44" fillId="18" borderId="0" xfId="0" applyFont="1" applyFill="1" applyAlignment="1">
      <alignment horizontal="left" vertical="center"/>
    </xf>
    <xf numFmtId="0" fontId="44" fillId="11" borderId="0" xfId="0" applyFont="1" applyFill="1" applyAlignment="1">
      <alignment horizontal="left" vertical="center" wrapText="1"/>
    </xf>
    <xf numFmtId="0" fontId="0" fillId="11" borderId="0" xfId="0" applyFill="1" applyAlignment="1">
      <alignment horizontal="left" wrapText="1"/>
    </xf>
    <xf numFmtId="0" fontId="2" fillId="11" borderId="0" xfId="0" applyFont="1" applyFill="1" applyAlignment="1">
      <alignment horizontal="left"/>
    </xf>
    <xf numFmtId="0" fontId="2" fillId="11" borderId="0" xfId="0" applyFont="1" applyFill="1" applyAlignment="1">
      <alignment horizontal="left" wrapText="1"/>
    </xf>
    <xf numFmtId="0" fontId="44" fillId="17" borderId="0" xfId="0" applyFont="1" applyFill="1" applyAlignment="1">
      <alignment horizontal="left" vertical="center" wrapText="1"/>
    </xf>
    <xf numFmtId="0" fontId="44" fillId="17" borderId="0" xfId="0" applyFont="1" applyFill="1" applyAlignment="1">
      <alignment vertical="center" wrapText="1"/>
    </xf>
    <xf numFmtId="0" fontId="4" fillId="17" borderId="0" xfId="0" applyFont="1" applyFill="1" applyAlignment="1">
      <alignment horizontal="left" vertical="center" wrapText="1"/>
    </xf>
    <xf numFmtId="0" fontId="5" fillId="17" borderId="0" xfId="0" applyFont="1" applyFill="1" applyAlignment="1">
      <alignment vertical="center" wrapText="1"/>
    </xf>
    <xf numFmtId="49" fontId="46" fillId="0" borderId="0" xfId="0" applyNumberFormat="1" applyFont="1" applyAlignment="1">
      <alignment horizontal="left" vertical="center" wrapText="1"/>
    </xf>
    <xf numFmtId="0" fontId="5" fillId="17" borderId="0" xfId="0" applyFont="1" applyFill="1" applyAlignment="1">
      <alignment horizontal="left" vertical="center" wrapText="1"/>
    </xf>
    <xf numFmtId="0" fontId="4" fillId="17" borderId="0" xfId="0" applyFont="1" applyFill="1" applyAlignment="1">
      <alignment horizontal="left" vertical="center"/>
    </xf>
    <xf numFmtId="0" fontId="5" fillId="11" borderId="0" xfId="0" applyFont="1" applyFill="1" applyAlignment="1">
      <alignment horizontal="left" wrapText="1"/>
    </xf>
    <xf numFmtId="0" fontId="4" fillId="11" borderId="0" xfId="0" applyFont="1" applyFill="1" applyAlignment="1">
      <alignment horizontal="left" vertical="center"/>
    </xf>
    <xf numFmtId="0" fontId="46" fillId="11" borderId="0" xfId="0" applyFont="1" applyFill="1" applyAlignment="1">
      <alignment horizontal="left" vertical="center" wrapText="1"/>
    </xf>
    <xf numFmtId="0" fontId="4" fillId="18" borderId="0" xfId="0" applyFont="1" applyFill="1" applyAlignment="1">
      <alignment horizontal="left" vertical="center"/>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andra.ivanjkobiga@koncar.hr" TargetMode="External"/><Relationship Id="rId2" Type="http://schemas.openxmlformats.org/officeDocument/2006/relationships/hyperlink" Target="http://www.koncar.hr/" TargetMode="External"/><Relationship Id="rId1" Type="http://schemas.openxmlformats.org/officeDocument/2006/relationships/hyperlink" Target="mailto:koncar@finance@koncar.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90"/>
  <sheetViews>
    <sheetView tabSelected="1" topLeftCell="A44" workbookViewId="0">
      <selection activeCell="H85" sqref="H85"/>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261" t="s">
        <v>0</v>
      </c>
      <c r="B1" s="262"/>
      <c r="C1" s="262"/>
      <c r="D1" s="60"/>
      <c r="E1" s="60"/>
      <c r="F1" s="60"/>
      <c r="G1" s="60"/>
      <c r="H1" s="60"/>
      <c r="I1" s="60"/>
      <c r="J1" s="61"/>
    </row>
    <row r="2" spans="1:14" ht="14.45" customHeight="1" x14ac:dyDescent="0.25">
      <c r="A2" s="263" t="s">
        <v>1</v>
      </c>
      <c r="B2" s="264"/>
      <c r="C2" s="264"/>
      <c r="D2" s="264"/>
      <c r="E2" s="264"/>
      <c r="F2" s="264"/>
      <c r="G2" s="264"/>
      <c r="H2" s="264"/>
      <c r="I2" s="264"/>
      <c r="J2" s="265"/>
      <c r="N2" s="107" t="s">
        <v>387</v>
      </c>
    </row>
    <row r="3" spans="1:14" x14ac:dyDescent="0.25">
      <c r="A3" s="63"/>
      <c r="B3" s="64"/>
      <c r="C3" s="64"/>
      <c r="D3" s="64"/>
      <c r="E3" s="64"/>
      <c r="F3" s="64"/>
      <c r="G3" s="64"/>
      <c r="H3" s="64"/>
      <c r="I3" s="64"/>
      <c r="J3" s="65"/>
      <c r="N3" s="107" t="s">
        <v>388</v>
      </c>
    </row>
    <row r="4" spans="1:14" ht="33.6" customHeight="1" x14ac:dyDescent="0.25">
      <c r="A4" s="266" t="s">
        <v>2</v>
      </c>
      <c r="B4" s="267"/>
      <c r="C4" s="267"/>
      <c r="D4" s="267"/>
      <c r="E4" s="268">
        <v>45292</v>
      </c>
      <c r="F4" s="269"/>
      <c r="G4" s="66" t="s">
        <v>3</v>
      </c>
      <c r="H4" s="268" t="s">
        <v>539</v>
      </c>
      <c r="I4" s="269"/>
      <c r="J4" s="67"/>
      <c r="N4" s="107" t="s">
        <v>389</v>
      </c>
    </row>
    <row r="5" spans="1:14" s="68" customFormat="1" ht="10.15" customHeight="1" x14ac:dyDescent="0.25">
      <c r="A5" s="270"/>
      <c r="B5" s="271"/>
      <c r="C5" s="271"/>
      <c r="D5" s="271"/>
      <c r="E5" s="271"/>
      <c r="F5" s="271"/>
      <c r="G5" s="271"/>
      <c r="H5" s="271"/>
      <c r="I5" s="271"/>
      <c r="J5" s="272"/>
      <c r="N5" s="107" t="s">
        <v>390</v>
      </c>
    </row>
    <row r="6" spans="1:14" ht="20.45" customHeight="1" x14ac:dyDescent="0.25">
      <c r="A6" s="69"/>
      <c r="B6" s="70" t="s">
        <v>4</v>
      </c>
      <c r="C6" s="71"/>
      <c r="D6" s="71"/>
      <c r="E6" s="77">
        <v>2024</v>
      </c>
      <c r="F6" s="72"/>
      <c r="G6" s="66"/>
      <c r="H6" s="72"/>
      <c r="I6" s="73"/>
      <c r="J6" s="74"/>
      <c r="N6" s="107"/>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389</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257" t="s">
        <v>6</v>
      </c>
      <c r="B10" s="258"/>
      <c r="C10" s="258"/>
      <c r="D10" s="258"/>
      <c r="E10" s="258"/>
      <c r="F10" s="258"/>
      <c r="G10" s="258"/>
      <c r="H10" s="258"/>
      <c r="I10" s="258"/>
      <c r="J10" s="79"/>
    </row>
    <row r="11" spans="1:14" ht="24.6" customHeight="1" x14ac:dyDescent="0.25">
      <c r="A11" s="245" t="s">
        <v>7</v>
      </c>
      <c r="B11" s="259"/>
      <c r="C11" s="251" t="s">
        <v>500</v>
      </c>
      <c r="D11" s="252"/>
      <c r="E11" s="80"/>
      <c r="F11" s="216" t="s">
        <v>8</v>
      </c>
      <c r="G11" s="255"/>
      <c r="H11" s="221" t="s">
        <v>502</v>
      </c>
      <c r="I11" s="222"/>
      <c r="J11" s="81"/>
    </row>
    <row r="12" spans="1:14" ht="14.45" customHeight="1" x14ac:dyDescent="0.25">
      <c r="A12" s="82"/>
      <c r="B12" s="83"/>
      <c r="C12" s="83"/>
      <c r="D12" s="83"/>
      <c r="E12" s="260"/>
      <c r="F12" s="260"/>
      <c r="G12" s="260"/>
      <c r="H12" s="260"/>
      <c r="I12" s="84"/>
      <c r="J12" s="81"/>
    </row>
    <row r="13" spans="1:14" ht="21" customHeight="1" x14ac:dyDescent="0.25">
      <c r="A13" s="215" t="s">
        <v>9</v>
      </c>
      <c r="B13" s="255"/>
      <c r="C13" s="251" t="s">
        <v>501</v>
      </c>
      <c r="D13" s="252"/>
      <c r="E13" s="273"/>
      <c r="F13" s="260"/>
      <c r="G13" s="260"/>
      <c r="H13" s="260"/>
      <c r="I13" s="84"/>
      <c r="J13" s="81"/>
    </row>
    <row r="14" spans="1:14" ht="10.9" customHeight="1" x14ac:dyDescent="0.25">
      <c r="A14" s="80"/>
      <c r="B14" s="84"/>
      <c r="C14" s="83"/>
      <c r="D14" s="83"/>
      <c r="E14" s="229"/>
      <c r="F14" s="229"/>
      <c r="G14" s="229"/>
      <c r="H14" s="229"/>
      <c r="I14" s="83"/>
      <c r="J14" s="85"/>
    </row>
    <row r="15" spans="1:14" ht="22.9" customHeight="1" x14ac:dyDescent="0.25">
      <c r="A15" s="215" t="s">
        <v>10</v>
      </c>
      <c r="B15" s="255"/>
      <c r="C15" s="251" t="s">
        <v>503</v>
      </c>
      <c r="D15" s="252"/>
      <c r="E15" s="256"/>
      <c r="F15" s="247"/>
      <c r="G15" s="86" t="s">
        <v>11</v>
      </c>
      <c r="H15" s="221" t="s">
        <v>505</v>
      </c>
      <c r="I15" s="222"/>
      <c r="J15" s="87"/>
    </row>
    <row r="16" spans="1:14" ht="10.9" customHeight="1" x14ac:dyDescent="0.25">
      <c r="A16" s="80"/>
      <c r="B16" s="84"/>
      <c r="C16" s="83"/>
      <c r="D16" s="83"/>
      <c r="E16" s="229"/>
      <c r="F16" s="229"/>
      <c r="G16" s="229"/>
      <c r="H16" s="229"/>
      <c r="I16" s="83"/>
      <c r="J16" s="85"/>
    </row>
    <row r="17" spans="1:10" ht="22.9" customHeight="1" x14ac:dyDescent="0.25">
      <c r="A17" s="88"/>
      <c r="B17" s="86" t="s">
        <v>12</v>
      </c>
      <c r="C17" s="251" t="s">
        <v>504</v>
      </c>
      <c r="D17" s="252"/>
      <c r="E17" s="89"/>
      <c r="F17" s="89"/>
      <c r="G17" s="89"/>
      <c r="H17" s="89"/>
      <c r="I17" s="89"/>
      <c r="J17" s="87"/>
    </row>
    <row r="18" spans="1:10" x14ac:dyDescent="0.25">
      <c r="A18" s="253"/>
      <c r="B18" s="254"/>
      <c r="C18" s="229"/>
      <c r="D18" s="229"/>
      <c r="E18" s="229"/>
      <c r="F18" s="229"/>
      <c r="G18" s="229"/>
      <c r="H18" s="229"/>
      <c r="I18" s="83"/>
      <c r="J18" s="85"/>
    </row>
    <row r="19" spans="1:10" x14ac:dyDescent="0.25">
      <c r="A19" s="245" t="s">
        <v>13</v>
      </c>
      <c r="B19" s="246"/>
      <c r="C19" s="225" t="s">
        <v>516</v>
      </c>
      <c r="D19" s="226"/>
      <c r="E19" s="226"/>
      <c r="F19" s="226"/>
      <c r="G19" s="226"/>
      <c r="H19" s="226"/>
      <c r="I19" s="226"/>
      <c r="J19" s="227"/>
    </row>
    <row r="20" spans="1:10" x14ac:dyDescent="0.25">
      <c r="A20" s="82"/>
      <c r="B20" s="83"/>
      <c r="C20" s="90"/>
      <c r="D20" s="83"/>
      <c r="E20" s="229"/>
      <c r="F20" s="229"/>
      <c r="G20" s="229"/>
      <c r="H20" s="229"/>
      <c r="I20" s="83"/>
      <c r="J20" s="85"/>
    </row>
    <row r="21" spans="1:10" x14ac:dyDescent="0.25">
      <c r="A21" s="245" t="s">
        <v>14</v>
      </c>
      <c r="B21" s="246"/>
      <c r="C21" s="221">
        <v>10000</v>
      </c>
      <c r="D21" s="222"/>
      <c r="E21" s="229"/>
      <c r="F21" s="229"/>
      <c r="G21" s="225" t="s">
        <v>506</v>
      </c>
      <c r="H21" s="226"/>
      <c r="I21" s="226"/>
      <c r="J21" s="227"/>
    </row>
    <row r="22" spans="1:10" x14ac:dyDescent="0.25">
      <c r="A22" s="82"/>
      <c r="B22" s="83"/>
      <c r="C22" s="83"/>
      <c r="D22" s="83"/>
      <c r="E22" s="229"/>
      <c r="F22" s="229"/>
      <c r="G22" s="229"/>
      <c r="H22" s="229"/>
      <c r="I22" s="83"/>
      <c r="J22" s="85"/>
    </row>
    <row r="23" spans="1:10" x14ac:dyDescent="0.25">
      <c r="A23" s="245" t="s">
        <v>15</v>
      </c>
      <c r="B23" s="246"/>
      <c r="C23" s="225" t="s">
        <v>507</v>
      </c>
      <c r="D23" s="226"/>
      <c r="E23" s="226"/>
      <c r="F23" s="226"/>
      <c r="G23" s="226"/>
      <c r="H23" s="226"/>
      <c r="I23" s="226"/>
      <c r="J23" s="227"/>
    </row>
    <row r="24" spans="1:10" x14ac:dyDescent="0.25">
      <c r="A24" s="82"/>
      <c r="B24" s="83"/>
      <c r="C24" s="83"/>
      <c r="D24" s="83"/>
      <c r="E24" s="229"/>
      <c r="F24" s="229"/>
      <c r="G24" s="229"/>
      <c r="H24" s="229"/>
      <c r="I24" s="83"/>
      <c r="J24" s="85"/>
    </row>
    <row r="25" spans="1:10" x14ac:dyDescent="0.25">
      <c r="A25" s="245" t="s">
        <v>16</v>
      </c>
      <c r="B25" s="246"/>
      <c r="C25" s="248" t="s">
        <v>508</v>
      </c>
      <c r="D25" s="249"/>
      <c r="E25" s="249"/>
      <c r="F25" s="249"/>
      <c r="G25" s="249"/>
      <c r="H25" s="249"/>
      <c r="I25" s="249"/>
      <c r="J25" s="250"/>
    </row>
    <row r="26" spans="1:10" x14ac:dyDescent="0.25">
      <c r="A26" s="82"/>
      <c r="B26" s="83"/>
      <c r="C26" s="90"/>
      <c r="D26" s="83"/>
      <c r="E26" s="229"/>
      <c r="F26" s="229"/>
      <c r="G26" s="229"/>
      <c r="H26" s="229"/>
      <c r="I26" s="83"/>
      <c r="J26" s="85"/>
    </row>
    <row r="27" spans="1:10" x14ac:dyDescent="0.25">
      <c r="A27" s="245" t="s">
        <v>17</v>
      </c>
      <c r="B27" s="246"/>
      <c r="C27" s="248" t="s">
        <v>509</v>
      </c>
      <c r="D27" s="249"/>
      <c r="E27" s="249"/>
      <c r="F27" s="249"/>
      <c r="G27" s="249"/>
      <c r="H27" s="249"/>
      <c r="I27" s="249"/>
      <c r="J27" s="250"/>
    </row>
    <row r="28" spans="1:10" ht="13.9" customHeight="1" x14ac:dyDescent="0.25">
      <c r="A28" s="82"/>
      <c r="B28" s="83"/>
      <c r="C28" s="90"/>
      <c r="D28" s="83"/>
      <c r="E28" s="229"/>
      <c r="F28" s="229"/>
      <c r="G28" s="229"/>
      <c r="H28" s="229"/>
      <c r="I28" s="83"/>
      <c r="J28" s="85"/>
    </row>
    <row r="29" spans="1:10" ht="22.9" customHeight="1" x14ac:dyDescent="0.25">
      <c r="A29" s="215" t="s">
        <v>18</v>
      </c>
      <c r="B29" s="246"/>
      <c r="C29" s="104">
        <v>5391</v>
      </c>
      <c r="D29" s="125"/>
      <c r="E29" s="233"/>
      <c r="F29" s="233"/>
      <c r="G29" s="233"/>
      <c r="H29" s="233"/>
      <c r="I29" s="92"/>
      <c r="J29" s="93"/>
    </row>
    <row r="30" spans="1:10" x14ac:dyDescent="0.25">
      <c r="A30" s="82"/>
      <c r="B30" s="83"/>
      <c r="C30" s="83"/>
      <c r="D30" s="83"/>
      <c r="E30" s="229"/>
      <c r="F30" s="229"/>
      <c r="G30" s="229"/>
      <c r="H30" s="229"/>
      <c r="I30" s="92"/>
      <c r="J30" s="93"/>
    </row>
    <row r="31" spans="1:10" x14ac:dyDescent="0.25">
      <c r="A31" s="245" t="s">
        <v>19</v>
      </c>
      <c r="B31" s="246"/>
      <c r="C31" s="104" t="s">
        <v>510</v>
      </c>
      <c r="D31" s="244" t="s">
        <v>20</v>
      </c>
      <c r="E31" s="237"/>
      <c r="F31" s="237"/>
      <c r="G31" s="237"/>
      <c r="H31" s="83"/>
      <c r="I31" s="94" t="s">
        <v>21</v>
      </c>
      <c r="J31" s="95" t="s">
        <v>22</v>
      </c>
    </row>
    <row r="32" spans="1:10" x14ac:dyDescent="0.25">
      <c r="A32" s="245"/>
      <c r="B32" s="246"/>
      <c r="C32" s="96"/>
      <c r="D32" s="66"/>
      <c r="E32" s="247"/>
      <c r="F32" s="247"/>
      <c r="G32" s="247"/>
      <c r="H32" s="247"/>
      <c r="I32" s="92"/>
      <c r="J32" s="93"/>
    </row>
    <row r="33" spans="1:10" x14ac:dyDescent="0.25">
      <c r="A33" s="245" t="s">
        <v>23</v>
      </c>
      <c r="B33" s="246"/>
      <c r="C33" s="91" t="s">
        <v>511</v>
      </c>
      <c r="D33" s="244" t="s">
        <v>24</v>
      </c>
      <c r="E33" s="237"/>
      <c r="F33" s="237"/>
      <c r="G33" s="237"/>
      <c r="H33" s="89"/>
      <c r="I33" s="94" t="s">
        <v>25</v>
      </c>
      <c r="J33" s="95" t="s">
        <v>26</v>
      </c>
    </row>
    <row r="34" spans="1:10" x14ac:dyDescent="0.25">
      <c r="A34" s="82"/>
      <c r="B34" s="83"/>
      <c r="C34" s="83"/>
      <c r="D34" s="83"/>
      <c r="E34" s="229"/>
      <c r="F34" s="229"/>
      <c r="G34" s="229"/>
      <c r="H34" s="229"/>
      <c r="I34" s="83"/>
      <c r="J34" s="85"/>
    </row>
    <row r="35" spans="1:10" x14ac:dyDescent="0.25">
      <c r="A35" s="244" t="s">
        <v>27</v>
      </c>
      <c r="B35" s="237"/>
      <c r="C35" s="237"/>
      <c r="D35" s="237"/>
      <c r="E35" s="237" t="s">
        <v>28</v>
      </c>
      <c r="F35" s="237"/>
      <c r="G35" s="237"/>
      <c r="H35" s="237"/>
      <c r="I35" s="237"/>
      <c r="J35" s="97" t="s">
        <v>29</v>
      </c>
    </row>
    <row r="36" spans="1:10" x14ac:dyDescent="0.25">
      <c r="A36" s="82"/>
      <c r="B36" s="83"/>
      <c r="C36" s="83"/>
      <c r="D36" s="83"/>
      <c r="E36" s="229"/>
      <c r="F36" s="229"/>
      <c r="G36" s="229"/>
      <c r="H36" s="229"/>
      <c r="I36" s="83"/>
      <c r="J36" s="93"/>
    </row>
    <row r="37" spans="1:10" x14ac:dyDescent="0.25">
      <c r="A37" s="212" t="s">
        <v>520</v>
      </c>
      <c r="B37" s="213"/>
      <c r="C37" s="213"/>
      <c r="D37" s="214"/>
      <c r="E37" s="209" t="s">
        <v>512</v>
      </c>
      <c r="F37" s="210"/>
      <c r="G37" s="210"/>
      <c r="H37" s="210"/>
      <c r="I37" s="211"/>
      <c r="J37" s="120">
        <v>3645363</v>
      </c>
    </row>
    <row r="38" spans="1:10" x14ac:dyDescent="0.25">
      <c r="A38" s="82"/>
      <c r="B38" s="83"/>
      <c r="C38" s="90"/>
      <c r="D38" s="243"/>
      <c r="E38" s="243"/>
      <c r="F38" s="243"/>
      <c r="G38" s="243"/>
      <c r="H38" s="243"/>
      <c r="I38" s="243"/>
      <c r="J38" s="85"/>
    </row>
    <row r="39" spans="1:10" x14ac:dyDescent="0.25">
      <c r="A39" s="212" t="s">
        <v>531</v>
      </c>
      <c r="B39" s="213"/>
      <c r="C39" s="213"/>
      <c r="D39" s="214"/>
      <c r="E39" s="209" t="s">
        <v>512</v>
      </c>
      <c r="F39" s="210"/>
      <c r="G39" s="210"/>
      <c r="H39" s="210"/>
      <c r="I39" s="211"/>
      <c r="J39" s="120">
        <v>3282899</v>
      </c>
    </row>
    <row r="40" spans="1:10" x14ac:dyDescent="0.25">
      <c r="A40" s="82"/>
      <c r="B40" s="83"/>
      <c r="C40" s="90"/>
      <c r="D40" s="98"/>
      <c r="E40" s="243"/>
      <c r="F40" s="243"/>
      <c r="G40" s="243"/>
      <c r="H40" s="243"/>
      <c r="I40" s="84"/>
      <c r="J40" s="85"/>
    </row>
    <row r="41" spans="1:10" x14ac:dyDescent="0.25">
      <c r="A41" s="212" t="s">
        <v>521</v>
      </c>
      <c r="B41" s="213"/>
      <c r="C41" s="213"/>
      <c r="D41" s="214"/>
      <c r="E41" s="209" t="s">
        <v>512</v>
      </c>
      <c r="F41" s="210"/>
      <c r="G41" s="210"/>
      <c r="H41" s="210"/>
      <c r="I41" s="211"/>
      <c r="J41" s="120">
        <v>3282678</v>
      </c>
    </row>
    <row r="42" spans="1:10" x14ac:dyDescent="0.25">
      <c r="A42" s="82"/>
      <c r="B42" s="83"/>
      <c r="C42" s="90"/>
      <c r="D42" s="98"/>
      <c r="E42" s="243"/>
      <c r="F42" s="243"/>
      <c r="G42" s="243"/>
      <c r="H42" s="243"/>
      <c r="I42" s="84"/>
      <c r="J42" s="85"/>
    </row>
    <row r="43" spans="1:10" x14ac:dyDescent="0.25">
      <c r="A43" s="212" t="s">
        <v>529</v>
      </c>
      <c r="B43" s="213"/>
      <c r="C43" s="213"/>
      <c r="D43" s="214"/>
      <c r="E43" s="209" t="s">
        <v>512</v>
      </c>
      <c r="F43" s="210"/>
      <c r="G43" s="210"/>
      <c r="H43" s="210"/>
      <c r="I43" s="211"/>
      <c r="J43" s="120">
        <v>1356216</v>
      </c>
    </row>
    <row r="44" spans="1:10" x14ac:dyDescent="0.25">
      <c r="A44" s="99"/>
      <c r="B44" s="90"/>
      <c r="C44" s="228"/>
      <c r="D44" s="228"/>
      <c r="E44" s="229"/>
      <c r="F44" s="229"/>
      <c r="G44" s="228"/>
      <c r="H44" s="228"/>
      <c r="I44" s="228"/>
      <c r="J44" s="85"/>
    </row>
    <row r="45" spans="1:10" x14ac:dyDescent="0.25">
      <c r="A45" s="212" t="s">
        <v>522</v>
      </c>
      <c r="B45" s="213"/>
      <c r="C45" s="213"/>
      <c r="D45" s="214"/>
      <c r="E45" s="209" t="s">
        <v>512</v>
      </c>
      <c r="F45" s="210"/>
      <c r="G45" s="210"/>
      <c r="H45" s="210"/>
      <c r="I45" s="211"/>
      <c r="J45" s="120">
        <v>2435071</v>
      </c>
    </row>
    <row r="46" spans="1:10" x14ac:dyDescent="0.25">
      <c r="A46" s="99"/>
      <c r="B46" s="90"/>
      <c r="C46" s="90"/>
      <c r="D46" s="83"/>
      <c r="E46" s="239"/>
      <c r="F46" s="239"/>
      <c r="G46" s="228"/>
      <c r="H46" s="228"/>
      <c r="I46" s="83"/>
      <c r="J46" s="85"/>
    </row>
    <row r="47" spans="1:10" x14ac:dyDescent="0.25">
      <c r="A47" s="212" t="s">
        <v>523</v>
      </c>
      <c r="B47" s="213"/>
      <c r="C47" s="213"/>
      <c r="D47" s="214"/>
      <c r="E47" s="209" t="s">
        <v>512</v>
      </c>
      <c r="F47" s="210"/>
      <c r="G47" s="210"/>
      <c r="H47" s="210"/>
      <c r="I47" s="211"/>
      <c r="J47" s="120">
        <v>3654656</v>
      </c>
    </row>
    <row r="48" spans="1:10" x14ac:dyDescent="0.25">
      <c r="A48" s="122"/>
      <c r="B48" s="123"/>
      <c r="C48" s="123"/>
      <c r="D48" s="123"/>
      <c r="E48" s="123"/>
      <c r="F48" s="123"/>
      <c r="G48" s="123"/>
      <c r="H48" s="123"/>
      <c r="I48" s="123"/>
      <c r="J48" s="124"/>
    </row>
    <row r="49" spans="1:10" x14ac:dyDescent="0.25">
      <c r="A49" s="212" t="s">
        <v>524</v>
      </c>
      <c r="B49" s="213"/>
      <c r="C49" s="213"/>
      <c r="D49" s="214"/>
      <c r="E49" s="209" t="s">
        <v>512</v>
      </c>
      <c r="F49" s="210"/>
      <c r="G49" s="210"/>
      <c r="H49" s="210"/>
      <c r="I49" s="211"/>
      <c r="J49" s="120">
        <v>3654664</v>
      </c>
    </row>
    <row r="50" spans="1:10" x14ac:dyDescent="0.25">
      <c r="A50" s="122"/>
      <c r="B50" s="123"/>
      <c r="C50" s="123"/>
      <c r="D50" s="123"/>
      <c r="E50" s="123"/>
      <c r="F50" s="123"/>
      <c r="G50" s="123"/>
      <c r="H50" s="123"/>
      <c r="I50" s="123"/>
      <c r="J50" s="124"/>
    </row>
    <row r="51" spans="1:10" x14ac:dyDescent="0.25">
      <c r="A51" s="212" t="s">
        <v>525</v>
      </c>
      <c r="B51" s="213"/>
      <c r="C51" s="213"/>
      <c r="D51" s="214"/>
      <c r="E51" s="209" t="s">
        <v>512</v>
      </c>
      <c r="F51" s="210"/>
      <c r="G51" s="210"/>
      <c r="H51" s="210"/>
      <c r="I51" s="211"/>
      <c r="J51" s="120">
        <v>3641287</v>
      </c>
    </row>
    <row r="52" spans="1:10" x14ac:dyDescent="0.25">
      <c r="A52" s="122"/>
      <c r="B52" s="123"/>
      <c r="C52" s="123"/>
      <c r="D52" s="123"/>
      <c r="E52" s="123"/>
      <c r="F52" s="123"/>
      <c r="G52" s="123"/>
      <c r="H52" s="123"/>
      <c r="I52" s="123"/>
      <c r="J52" s="124"/>
    </row>
    <row r="53" spans="1:10" x14ac:dyDescent="0.25">
      <c r="A53" s="240" t="s">
        <v>526</v>
      </c>
      <c r="B53" s="241"/>
      <c r="C53" s="241"/>
      <c r="D53" s="242"/>
      <c r="E53" s="209" t="s">
        <v>512</v>
      </c>
      <c r="F53" s="210"/>
      <c r="G53" s="210"/>
      <c r="H53" s="210"/>
      <c r="I53" s="211"/>
      <c r="J53" s="120">
        <v>3282660</v>
      </c>
    </row>
    <row r="54" spans="1:10" x14ac:dyDescent="0.25">
      <c r="A54" s="122"/>
      <c r="B54" s="123"/>
      <c r="C54" s="123"/>
      <c r="D54" s="123"/>
      <c r="E54" s="123"/>
      <c r="F54" s="123"/>
      <c r="G54" s="123"/>
      <c r="H54" s="123"/>
      <c r="I54" s="123"/>
      <c r="J54" s="124"/>
    </row>
    <row r="55" spans="1:10" x14ac:dyDescent="0.25">
      <c r="A55" s="212" t="s">
        <v>527</v>
      </c>
      <c r="B55" s="213"/>
      <c r="C55" s="213"/>
      <c r="D55" s="214"/>
      <c r="E55" s="209" t="s">
        <v>512</v>
      </c>
      <c r="F55" s="210"/>
      <c r="G55" s="210"/>
      <c r="H55" s="210"/>
      <c r="I55" s="211"/>
      <c r="J55" s="120">
        <v>1114328</v>
      </c>
    </row>
    <row r="56" spans="1:10" x14ac:dyDescent="0.25">
      <c r="A56" s="122"/>
      <c r="B56" s="123"/>
      <c r="C56" s="123"/>
      <c r="D56" s="123"/>
      <c r="E56" s="123"/>
      <c r="F56" s="123"/>
      <c r="G56" s="123"/>
      <c r="H56" s="123"/>
      <c r="I56" s="123"/>
      <c r="J56" s="124"/>
    </row>
    <row r="57" spans="1:10" x14ac:dyDescent="0.25">
      <c r="A57" s="212" t="s">
        <v>528</v>
      </c>
      <c r="B57" s="213"/>
      <c r="C57" s="213"/>
      <c r="D57" s="214"/>
      <c r="E57" s="209" t="s">
        <v>512</v>
      </c>
      <c r="F57" s="210"/>
      <c r="G57" s="210"/>
      <c r="H57" s="210"/>
      <c r="I57" s="211"/>
      <c r="J57" s="121">
        <v>5423392</v>
      </c>
    </row>
    <row r="58" spans="1:10" x14ac:dyDescent="0.25">
      <c r="A58" s="122"/>
      <c r="B58" s="123"/>
      <c r="C58" s="123"/>
      <c r="D58" s="123"/>
      <c r="E58" s="123"/>
      <c r="F58" s="123"/>
      <c r="G58" s="123"/>
      <c r="H58" s="123"/>
      <c r="I58" s="123"/>
      <c r="J58" s="124"/>
    </row>
    <row r="59" spans="1:10" x14ac:dyDescent="0.25">
      <c r="A59" s="212" t="s">
        <v>530</v>
      </c>
      <c r="B59" s="213"/>
      <c r="C59" s="213"/>
      <c r="D59" s="214"/>
      <c r="E59" s="209" t="s">
        <v>512</v>
      </c>
      <c r="F59" s="210"/>
      <c r="G59" s="210"/>
      <c r="H59" s="210"/>
      <c r="I59" s="211"/>
      <c r="J59" s="120">
        <v>5478421</v>
      </c>
    </row>
    <row r="60" spans="1:10" x14ac:dyDescent="0.25">
      <c r="A60" s="122"/>
      <c r="B60" s="123"/>
      <c r="C60" s="123"/>
      <c r="D60" s="123"/>
      <c r="E60" s="123"/>
      <c r="F60" s="123"/>
      <c r="G60" s="123"/>
      <c r="H60" s="123"/>
      <c r="I60" s="123"/>
      <c r="J60" s="124"/>
    </row>
    <row r="61" spans="1:10" x14ac:dyDescent="0.25">
      <c r="A61" s="212" t="s">
        <v>537</v>
      </c>
      <c r="B61" s="213"/>
      <c r="C61" s="213"/>
      <c r="D61" s="214"/>
      <c r="E61" s="209" t="s">
        <v>512</v>
      </c>
      <c r="F61" s="210"/>
      <c r="G61" s="210"/>
      <c r="H61" s="210"/>
      <c r="I61" s="211"/>
      <c r="J61" s="120">
        <v>5853184</v>
      </c>
    </row>
    <row r="62" spans="1:10" x14ac:dyDescent="0.25">
      <c r="A62" s="122"/>
      <c r="B62" s="123"/>
      <c r="C62" s="123"/>
      <c r="D62" s="123"/>
      <c r="E62" s="123"/>
      <c r="F62" s="123"/>
      <c r="G62" s="123"/>
      <c r="H62" s="123"/>
      <c r="I62" s="123"/>
      <c r="J62" s="124"/>
    </row>
    <row r="63" spans="1:10" x14ac:dyDescent="0.25">
      <c r="A63" s="212" t="s">
        <v>538</v>
      </c>
      <c r="B63" s="213"/>
      <c r="C63" s="213"/>
      <c r="D63" s="214"/>
      <c r="E63" s="209" t="s">
        <v>512</v>
      </c>
      <c r="F63" s="210"/>
      <c r="G63" s="210"/>
      <c r="H63" s="210"/>
      <c r="I63" s="211"/>
      <c r="J63" s="120">
        <v>5977134</v>
      </c>
    </row>
    <row r="64" spans="1:10" x14ac:dyDescent="0.25">
      <c r="A64" s="122"/>
      <c r="B64" s="123"/>
      <c r="C64" s="123"/>
      <c r="D64" s="123"/>
      <c r="E64" s="123"/>
      <c r="F64" s="123"/>
      <c r="G64" s="123"/>
      <c r="H64" s="123"/>
      <c r="I64" s="123"/>
      <c r="J64" s="124"/>
    </row>
    <row r="65" spans="1:10" x14ac:dyDescent="0.25">
      <c r="A65" s="212" t="s">
        <v>535</v>
      </c>
      <c r="B65" s="213"/>
      <c r="C65" s="213"/>
      <c r="D65" s="214"/>
      <c r="E65" s="209" t="s">
        <v>512</v>
      </c>
      <c r="F65" s="210"/>
      <c r="G65" s="210"/>
      <c r="H65" s="210"/>
      <c r="I65" s="211"/>
      <c r="J65" s="120">
        <v>5539684</v>
      </c>
    </row>
    <row r="66" spans="1:10" x14ac:dyDescent="0.25">
      <c r="A66" s="122"/>
      <c r="B66" s="123"/>
      <c r="C66" s="123"/>
      <c r="D66" s="123"/>
      <c r="E66" s="123"/>
      <c r="F66" s="123"/>
      <c r="G66" s="123"/>
      <c r="H66" s="123"/>
      <c r="I66" s="123"/>
      <c r="J66" s="124"/>
    </row>
    <row r="67" spans="1:10" x14ac:dyDescent="0.25">
      <c r="A67" s="212" t="s">
        <v>536</v>
      </c>
      <c r="B67" s="213"/>
      <c r="C67" s="213"/>
      <c r="D67" s="214"/>
      <c r="E67" s="209" t="s">
        <v>512</v>
      </c>
      <c r="F67" s="210"/>
      <c r="G67" s="210"/>
      <c r="H67" s="210"/>
      <c r="I67" s="211"/>
      <c r="J67" s="120">
        <v>2057301</v>
      </c>
    </row>
    <row r="68" spans="1:10" ht="14.45" customHeight="1" x14ac:dyDescent="0.25">
      <c r="A68" s="99"/>
      <c r="B68" s="90"/>
      <c r="C68" s="90"/>
      <c r="D68" s="83"/>
      <c r="E68" s="229"/>
      <c r="F68" s="229"/>
      <c r="G68" s="228"/>
      <c r="H68" s="228"/>
      <c r="I68" s="83"/>
      <c r="J68" s="100" t="s">
        <v>30</v>
      </c>
    </row>
    <row r="69" spans="1:10" x14ac:dyDescent="0.25">
      <c r="A69" s="99"/>
      <c r="B69" s="90"/>
      <c r="C69" s="90"/>
      <c r="D69" s="83"/>
      <c r="E69" s="229"/>
      <c r="F69" s="229"/>
      <c r="G69" s="228"/>
      <c r="H69" s="228"/>
      <c r="I69" s="83"/>
      <c r="J69" s="100" t="s">
        <v>31</v>
      </c>
    </row>
    <row r="70" spans="1:10" ht="13.9" customHeight="1" x14ac:dyDescent="0.25">
      <c r="A70" s="215" t="s">
        <v>32</v>
      </c>
      <c r="B70" s="216"/>
      <c r="C70" s="221" t="s">
        <v>513</v>
      </c>
      <c r="D70" s="222"/>
      <c r="E70" s="223" t="s">
        <v>33</v>
      </c>
      <c r="F70" s="224"/>
      <c r="G70" s="225"/>
      <c r="H70" s="226"/>
      <c r="I70" s="226"/>
      <c r="J70" s="227"/>
    </row>
    <row r="71" spans="1:10" x14ac:dyDescent="0.25">
      <c r="A71" s="99"/>
      <c r="B71" s="90"/>
      <c r="C71" s="228"/>
      <c r="D71" s="228"/>
      <c r="E71" s="229"/>
      <c r="F71" s="229"/>
      <c r="G71" s="230" t="s">
        <v>34</v>
      </c>
      <c r="H71" s="230"/>
      <c r="I71" s="230"/>
      <c r="J71" s="74"/>
    </row>
    <row r="72" spans="1:10" x14ac:dyDescent="0.25">
      <c r="A72" s="215" t="s">
        <v>35</v>
      </c>
      <c r="B72" s="216"/>
      <c r="C72" s="225" t="s">
        <v>691</v>
      </c>
      <c r="D72" s="226"/>
      <c r="E72" s="226"/>
      <c r="F72" s="226"/>
      <c r="G72" s="226"/>
      <c r="H72" s="226"/>
      <c r="I72" s="226"/>
      <c r="J72" s="227"/>
    </row>
    <row r="73" spans="1:10" x14ac:dyDescent="0.25">
      <c r="A73" s="82"/>
      <c r="B73" s="83"/>
      <c r="C73" s="233" t="s">
        <v>36</v>
      </c>
      <c r="D73" s="233"/>
      <c r="E73" s="233"/>
      <c r="F73" s="233"/>
      <c r="G73" s="233"/>
      <c r="H73" s="233"/>
      <c r="I73" s="233"/>
      <c r="J73" s="85"/>
    </row>
    <row r="74" spans="1:10" ht="14.45" customHeight="1" x14ac:dyDescent="0.25">
      <c r="A74" s="215" t="s">
        <v>37</v>
      </c>
      <c r="B74" s="216"/>
      <c r="C74" s="234" t="s">
        <v>692</v>
      </c>
      <c r="D74" s="235"/>
      <c r="E74" s="236"/>
      <c r="F74" s="229"/>
      <c r="G74" s="229"/>
      <c r="H74" s="237"/>
      <c r="I74" s="237"/>
      <c r="J74" s="238"/>
    </row>
    <row r="75" spans="1:10" x14ac:dyDescent="0.25">
      <c r="A75" s="82"/>
      <c r="B75" s="83"/>
      <c r="C75" s="90"/>
      <c r="D75" s="83"/>
      <c r="E75" s="229"/>
      <c r="F75" s="229"/>
      <c r="G75" s="229"/>
      <c r="H75" s="229"/>
      <c r="I75" s="83"/>
      <c r="J75" s="85"/>
    </row>
    <row r="76" spans="1:10" x14ac:dyDescent="0.25">
      <c r="A76" s="215" t="s">
        <v>38</v>
      </c>
      <c r="B76" s="216"/>
      <c r="C76" s="232" t="s">
        <v>693</v>
      </c>
      <c r="D76" s="218"/>
      <c r="E76" s="218"/>
      <c r="F76" s="218"/>
      <c r="G76" s="218"/>
      <c r="H76" s="218"/>
      <c r="I76" s="218"/>
      <c r="J76" s="219"/>
    </row>
    <row r="77" spans="1:10" ht="14.45" customHeight="1" x14ac:dyDescent="0.25">
      <c r="A77" s="82"/>
      <c r="B77" s="83"/>
      <c r="C77" s="83"/>
      <c r="D77" s="83"/>
      <c r="E77" s="229"/>
      <c r="F77" s="229"/>
      <c r="G77" s="229"/>
      <c r="H77" s="229"/>
      <c r="I77" s="83"/>
      <c r="J77" s="85"/>
    </row>
    <row r="78" spans="1:10" x14ac:dyDescent="0.25">
      <c r="A78" s="215" t="s">
        <v>39</v>
      </c>
      <c r="B78" s="216"/>
      <c r="C78" s="217" t="s">
        <v>514</v>
      </c>
      <c r="D78" s="218"/>
      <c r="E78" s="218"/>
      <c r="F78" s="218"/>
      <c r="G78" s="218"/>
      <c r="H78" s="218"/>
      <c r="I78" s="218"/>
      <c r="J78" s="219"/>
    </row>
    <row r="79" spans="1:10" ht="14.45" customHeight="1" x14ac:dyDescent="0.25">
      <c r="A79" s="82"/>
      <c r="B79" s="83"/>
      <c r="C79" s="220" t="s">
        <v>40</v>
      </c>
      <c r="D79" s="220"/>
      <c r="E79" s="220"/>
      <c r="F79" s="220"/>
      <c r="G79" s="83"/>
      <c r="H79" s="83"/>
      <c r="I79" s="83"/>
      <c r="J79" s="85"/>
    </row>
    <row r="80" spans="1:10" x14ac:dyDescent="0.25">
      <c r="A80" s="215" t="s">
        <v>41</v>
      </c>
      <c r="B80" s="216"/>
      <c r="C80" s="217" t="s">
        <v>515</v>
      </c>
      <c r="D80" s="218"/>
      <c r="E80" s="218"/>
      <c r="F80" s="218"/>
      <c r="G80" s="218"/>
      <c r="H80" s="218"/>
      <c r="I80" s="218"/>
      <c r="J80" s="219"/>
    </row>
    <row r="81" spans="1:10" x14ac:dyDescent="0.25">
      <c r="A81" s="101"/>
      <c r="B81" s="102"/>
      <c r="C81" s="231" t="s">
        <v>42</v>
      </c>
      <c r="D81" s="231"/>
      <c r="E81" s="231"/>
      <c r="F81" s="231"/>
      <c r="G81" s="231"/>
      <c r="H81" s="102"/>
      <c r="I81" s="102"/>
      <c r="J81" s="103"/>
    </row>
    <row r="86" spans="1:10" ht="27" customHeight="1" x14ac:dyDescent="0.25"/>
    <row r="90" spans="1:10" ht="38.450000000000003" customHeight="1" x14ac:dyDescent="0.25"/>
  </sheetData>
  <sheetProtection formatCells="0" insertRows="0"/>
  <mergeCells count="14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68:F68"/>
    <mergeCell ref="G68:H68"/>
    <mergeCell ref="E69:F69"/>
    <mergeCell ref="G69:H69"/>
    <mergeCell ref="C44:D44"/>
    <mergeCell ref="E44:F44"/>
    <mergeCell ref="G44:I44"/>
    <mergeCell ref="A45:D45"/>
    <mergeCell ref="E45:I45"/>
    <mergeCell ref="E46:F46"/>
    <mergeCell ref="G46:H46"/>
    <mergeCell ref="A49:D49"/>
    <mergeCell ref="E49:I49"/>
    <mergeCell ref="A51:D51"/>
    <mergeCell ref="E51:I51"/>
    <mergeCell ref="A53:D53"/>
    <mergeCell ref="E53:I53"/>
    <mergeCell ref="A55:D55"/>
    <mergeCell ref="E55:I55"/>
    <mergeCell ref="A57:D57"/>
    <mergeCell ref="E57:I57"/>
    <mergeCell ref="A59:D59"/>
    <mergeCell ref="C81:G81"/>
    <mergeCell ref="E75:F75"/>
    <mergeCell ref="G75:H75"/>
    <mergeCell ref="A76:B76"/>
    <mergeCell ref="C76:J76"/>
    <mergeCell ref="E77:F77"/>
    <mergeCell ref="G77:H77"/>
    <mergeCell ref="A72:B72"/>
    <mergeCell ref="C72:J72"/>
    <mergeCell ref="C73:I73"/>
    <mergeCell ref="A74:B74"/>
    <mergeCell ref="C74:E74"/>
    <mergeCell ref="F74:G74"/>
    <mergeCell ref="H74:J74"/>
    <mergeCell ref="E59:I59"/>
    <mergeCell ref="A61:D61"/>
    <mergeCell ref="E61:I61"/>
    <mergeCell ref="A63:D63"/>
    <mergeCell ref="E63:I63"/>
    <mergeCell ref="A78:B78"/>
    <mergeCell ref="C78:J78"/>
    <mergeCell ref="C79:F79"/>
    <mergeCell ref="A80:B80"/>
    <mergeCell ref="C80:J80"/>
    <mergeCell ref="A70:B70"/>
    <mergeCell ref="C70:D70"/>
    <mergeCell ref="E70:F70"/>
    <mergeCell ref="G70:J70"/>
    <mergeCell ref="C71:D71"/>
    <mergeCell ref="E71:F71"/>
    <mergeCell ref="G71:I71"/>
    <mergeCell ref="A67:D67"/>
    <mergeCell ref="E67:I67"/>
    <mergeCell ref="A65:D65"/>
    <mergeCell ref="E65:I65"/>
  </mergeCells>
  <dataValidations count="4">
    <dataValidation type="list" allowBlank="1" showInputMessage="1" showErrorMessage="1" sqref="C70:D70" xr:uid="{00000000-0002-0000-0000-000000000000}">
      <formula1>$J$68:$J$69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DD06BEED-C37B-4686-B76B-B8F44924EBFF}"/>
    <hyperlink ref="C27" r:id="rId2" xr:uid="{DDBFC460-09B0-45DF-B8ED-42A36A7C2059}"/>
    <hyperlink ref="C76" r:id="rId3" xr:uid="{4CACD0B0-E9DD-4AFA-B89E-E799A8193C9A}"/>
  </hyperlinks>
  <pageMargins left="0.7" right="0.7" top="0.75" bottom="0.75" header="0.3" footer="0.3"/>
  <pageSetup paperSize="9" scale="5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K118" sqref="K118"/>
    </sheetView>
  </sheetViews>
  <sheetFormatPr defaultColWidth="8.85546875" defaultRowHeight="12.75" x14ac:dyDescent="0.2"/>
  <cols>
    <col min="8" max="9" width="16.140625" style="31" customWidth="1"/>
    <col min="10" max="10" width="10.28515625" bestFit="1" customWidth="1"/>
  </cols>
  <sheetData>
    <row r="1" spans="1:9" x14ac:dyDescent="0.2">
      <c r="A1" s="281" t="s">
        <v>43</v>
      </c>
      <c r="B1" s="282"/>
      <c r="C1" s="282"/>
      <c r="D1" s="282"/>
      <c r="E1" s="282"/>
      <c r="F1" s="282"/>
      <c r="G1" s="282"/>
      <c r="H1" s="282"/>
      <c r="I1" s="282"/>
    </row>
    <row r="2" spans="1:9" x14ac:dyDescent="0.2">
      <c r="A2" s="283" t="s">
        <v>532</v>
      </c>
      <c r="B2" s="284"/>
      <c r="C2" s="284"/>
      <c r="D2" s="284"/>
      <c r="E2" s="284"/>
      <c r="F2" s="284"/>
      <c r="G2" s="284"/>
      <c r="H2" s="284"/>
      <c r="I2" s="284"/>
    </row>
    <row r="3" spans="1:9" x14ac:dyDescent="0.2">
      <c r="A3" s="285" t="s">
        <v>499</v>
      </c>
      <c r="B3" s="285"/>
      <c r="C3" s="285"/>
      <c r="D3" s="285"/>
      <c r="E3" s="285"/>
      <c r="F3" s="285"/>
      <c r="G3" s="285"/>
      <c r="H3" s="285"/>
      <c r="I3" s="285"/>
    </row>
    <row r="4" spans="1:9" x14ac:dyDescent="0.2">
      <c r="A4" s="286" t="s">
        <v>517</v>
      </c>
      <c r="B4" s="287"/>
      <c r="C4" s="287"/>
      <c r="D4" s="287"/>
      <c r="E4" s="287"/>
      <c r="F4" s="287"/>
      <c r="G4" s="287"/>
      <c r="H4" s="287"/>
      <c r="I4" s="288"/>
    </row>
    <row r="5" spans="1:9" ht="45" x14ac:dyDescent="0.2">
      <c r="A5" s="291" t="s">
        <v>44</v>
      </c>
      <c r="B5" s="292"/>
      <c r="C5" s="292"/>
      <c r="D5" s="292"/>
      <c r="E5" s="292"/>
      <c r="F5" s="292"/>
      <c r="G5" s="10" t="s">
        <v>45</v>
      </c>
      <c r="H5" s="12" t="s">
        <v>46</v>
      </c>
      <c r="I5" s="12" t="s">
        <v>47</v>
      </c>
    </row>
    <row r="6" spans="1:9" x14ac:dyDescent="0.2">
      <c r="A6" s="289">
        <v>1</v>
      </c>
      <c r="B6" s="290"/>
      <c r="C6" s="290"/>
      <c r="D6" s="290"/>
      <c r="E6" s="290"/>
      <c r="F6" s="290"/>
      <c r="G6" s="11">
        <v>2</v>
      </c>
      <c r="H6" s="12">
        <v>3</v>
      </c>
      <c r="I6" s="12">
        <v>4</v>
      </c>
    </row>
    <row r="7" spans="1:9" x14ac:dyDescent="0.2">
      <c r="A7" s="293"/>
      <c r="B7" s="293"/>
      <c r="C7" s="293"/>
      <c r="D7" s="293"/>
      <c r="E7" s="293"/>
      <c r="F7" s="293"/>
      <c r="G7" s="293"/>
      <c r="H7" s="293"/>
      <c r="I7" s="293"/>
    </row>
    <row r="8" spans="1:9" ht="12.75" customHeight="1" x14ac:dyDescent="0.2">
      <c r="A8" s="275" t="s">
        <v>48</v>
      </c>
      <c r="B8" s="275"/>
      <c r="C8" s="275"/>
      <c r="D8" s="275"/>
      <c r="E8" s="275"/>
      <c r="F8" s="275"/>
      <c r="G8" s="13">
        <v>1</v>
      </c>
      <c r="H8" s="29">
        <v>0</v>
      </c>
      <c r="I8" s="29">
        <v>0</v>
      </c>
    </row>
    <row r="9" spans="1:9" ht="12.75" customHeight="1" x14ac:dyDescent="0.2">
      <c r="A9" s="276" t="s">
        <v>49</v>
      </c>
      <c r="B9" s="276"/>
      <c r="C9" s="276"/>
      <c r="D9" s="276"/>
      <c r="E9" s="276"/>
      <c r="F9" s="276"/>
      <c r="G9" s="14">
        <v>2</v>
      </c>
      <c r="H9" s="30">
        <f>H10+H17+H27+H38+H43</f>
        <v>313353712</v>
      </c>
      <c r="I9" s="30">
        <f>I10+I17+I27+I38+I43</f>
        <v>358374749</v>
      </c>
    </row>
    <row r="10" spans="1:9" ht="12.75" customHeight="1" x14ac:dyDescent="0.2">
      <c r="A10" s="278" t="s">
        <v>50</v>
      </c>
      <c r="B10" s="278"/>
      <c r="C10" s="278"/>
      <c r="D10" s="278"/>
      <c r="E10" s="278"/>
      <c r="F10" s="278"/>
      <c r="G10" s="14">
        <v>3</v>
      </c>
      <c r="H10" s="30">
        <f>H11+H12+H13+H14+H15+H16</f>
        <v>25742275</v>
      </c>
      <c r="I10" s="30">
        <f>I11+I12+I13+I14+I15+I16</f>
        <v>30510067</v>
      </c>
    </row>
    <row r="11" spans="1:9" ht="12.75" customHeight="1" x14ac:dyDescent="0.2">
      <c r="A11" s="274" t="s">
        <v>497</v>
      </c>
      <c r="B11" s="274"/>
      <c r="C11" s="274"/>
      <c r="D11" s="274"/>
      <c r="E11" s="274"/>
      <c r="F11" s="274"/>
      <c r="G11" s="13">
        <v>4</v>
      </c>
      <c r="H11" s="29">
        <v>5466207</v>
      </c>
      <c r="I11" s="29">
        <v>4921803</v>
      </c>
    </row>
    <row r="12" spans="1:9" ht="22.9" customHeight="1" x14ac:dyDescent="0.2">
      <c r="A12" s="274" t="s">
        <v>496</v>
      </c>
      <c r="B12" s="274"/>
      <c r="C12" s="274"/>
      <c r="D12" s="274"/>
      <c r="E12" s="274"/>
      <c r="F12" s="274"/>
      <c r="G12" s="13">
        <v>5</v>
      </c>
      <c r="H12" s="29">
        <v>8659143</v>
      </c>
      <c r="I12" s="29">
        <v>8964890</v>
      </c>
    </row>
    <row r="13" spans="1:9" ht="12.75" customHeight="1" x14ac:dyDescent="0.2">
      <c r="A13" s="274" t="s">
        <v>51</v>
      </c>
      <c r="B13" s="274"/>
      <c r="C13" s="274"/>
      <c r="D13" s="274"/>
      <c r="E13" s="274"/>
      <c r="F13" s="274"/>
      <c r="G13" s="13">
        <v>6</v>
      </c>
      <c r="H13" s="29">
        <v>8352686</v>
      </c>
      <c r="I13" s="29">
        <v>11065173</v>
      </c>
    </row>
    <row r="14" spans="1:9" ht="12.75" customHeight="1" x14ac:dyDescent="0.2">
      <c r="A14" s="274" t="s">
        <v>52</v>
      </c>
      <c r="B14" s="274"/>
      <c r="C14" s="274"/>
      <c r="D14" s="274"/>
      <c r="E14" s="274"/>
      <c r="F14" s="274"/>
      <c r="G14" s="13">
        <v>7</v>
      </c>
      <c r="H14" s="29">
        <v>0</v>
      </c>
      <c r="I14" s="29">
        <v>14580</v>
      </c>
    </row>
    <row r="15" spans="1:9" ht="12.75" customHeight="1" x14ac:dyDescent="0.2">
      <c r="A15" s="274" t="s">
        <v>53</v>
      </c>
      <c r="B15" s="274"/>
      <c r="C15" s="274"/>
      <c r="D15" s="274"/>
      <c r="E15" s="274"/>
      <c r="F15" s="274"/>
      <c r="G15" s="13">
        <v>8</v>
      </c>
      <c r="H15" s="29">
        <v>3249291</v>
      </c>
      <c r="I15" s="29">
        <v>5517128</v>
      </c>
    </row>
    <row r="16" spans="1:9" ht="12.75" customHeight="1" x14ac:dyDescent="0.2">
      <c r="A16" s="274" t="s">
        <v>54</v>
      </c>
      <c r="B16" s="274"/>
      <c r="C16" s="274"/>
      <c r="D16" s="274"/>
      <c r="E16" s="274"/>
      <c r="F16" s="274"/>
      <c r="G16" s="13">
        <v>9</v>
      </c>
      <c r="H16" s="29">
        <v>14948</v>
      </c>
      <c r="I16" s="29">
        <v>26493</v>
      </c>
    </row>
    <row r="17" spans="1:9" ht="12.75" customHeight="1" x14ac:dyDescent="0.2">
      <c r="A17" s="278" t="s">
        <v>55</v>
      </c>
      <c r="B17" s="278"/>
      <c r="C17" s="278"/>
      <c r="D17" s="278"/>
      <c r="E17" s="278"/>
      <c r="F17" s="278"/>
      <c r="G17" s="14">
        <v>10</v>
      </c>
      <c r="H17" s="30">
        <f>H18+H19+H20+H21+H22+H23+H24+H25+H26</f>
        <v>232818877</v>
      </c>
      <c r="I17" s="30">
        <f>I18+I19+I20+I21+I22+I23+I24+I25+I26</f>
        <v>249834291</v>
      </c>
    </row>
    <row r="18" spans="1:9" ht="12.75" customHeight="1" x14ac:dyDescent="0.2">
      <c r="A18" s="274" t="s">
        <v>56</v>
      </c>
      <c r="B18" s="274"/>
      <c r="C18" s="274"/>
      <c r="D18" s="274"/>
      <c r="E18" s="274"/>
      <c r="F18" s="274"/>
      <c r="G18" s="13">
        <v>11</v>
      </c>
      <c r="H18" s="29">
        <v>41479811</v>
      </c>
      <c r="I18" s="29">
        <v>42484057</v>
      </c>
    </row>
    <row r="19" spans="1:9" ht="12.75" customHeight="1" x14ac:dyDescent="0.2">
      <c r="A19" s="274" t="s">
        <v>57</v>
      </c>
      <c r="B19" s="274"/>
      <c r="C19" s="274"/>
      <c r="D19" s="274"/>
      <c r="E19" s="274"/>
      <c r="F19" s="274"/>
      <c r="G19" s="13">
        <v>12</v>
      </c>
      <c r="H19" s="29">
        <v>76451357</v>
      </c>
      <c r="I19" s="29">
        <v>79462259</v>
      </c>
    </row>
    <row r="20" spans="1:9" ht="12.75" customHeight="1" x14ac:dyDescent="0.2">
      <c r="A20" s="274" t="s">
        <v>58</v>
      </c>
      <c r="B20" s="274"/>
      <c r="C20" s="274"/>
      <c r="D20" s="274"/>
      <c r="E20" s="274"/>
      <c r="F20" s="274"/>
      <c r="G20" s="13">
        <v>13</v>
      </c>
      <c r="H20" s="29">
        <v>68760791</v>
      </c>
      <c r="I20" s="29">
        <v>70912607</v>
      </c>
    </row>
    <row r="21" spans="1:9" ht="12.75" customHeight="1" x14ac:dyDescent="0.2">
      <c r="A21" s="274" t="s">
        <v>59</v>
      </c>
      <c r="B21" s="274"/>
      <c r="C21" s="274"/>
      <c r="D21" s="274"/>
      <c r="E21" s="274"/>
      <c r="F21" s="274"/>
      <c r="G21" s="13">
        <v>14</v>
      </c>
      <c r="H21" s="29">
        <v>15803304</v>
      </c>
      <c r="I21" s="29">
        <v>17087026</v>
      </c>
    </row>
    <row r="22" spans="1:9" ht="12.75" customHeight="1" x14ac:dyDescent="0.2">
      <c r="A22" s="274" t="s">
        <v>60</v>
      </c>
      <c r="B22" s="274"/>
      <c r="C22" s="274"/>
      <c r="D22" s="274"/>
      <c r="E22" s="274"/>
      <c r="F22" s="274"/>
      <c r="G22" s="13">
        <v>15</v>
      </c>
      <c r="H22" s="29">
        <v>0</v>
      </c>
      <c r="I22" s="29">
        <v>0</v>
      </c>
    </row>
    <row r="23" spans="1:9" ht="12.75" customHeight="1" x14ac:dyDescent="0.2">
      <c r="A23" s="274" t="s">
        <v>61</v>
      </c>
      <c r="B23" s="274"/>
      <c r="C23" s="274"/>
      <c r="D23" s="274"/>
      <c r="E23" s="274"/>
      <c r="F23" s="274"/>
      <c r="G23" s="13">
        <v>16</v>
      </c>
      <c r="H23" s="29">
        <v>8213025</v>
      </c>
      <c r="I23" s="29">
        <v>6176022</v>
      </c>
    </row>
    <row r="24" spans="1:9" ht="12.75" customHeight="1" x14ac:dyDescent="0.2">
      <c r="A24" s="274" t="s">
        <v>62</v>
      </c>
      <c r="B24" s="274"/>
      <c r="C24" s="274"/>
      <c r="D24" s="274"/>
      <c r="E24" s="274"/>
      <c r="F24" s="274"/>
      <c r="G24" s="13">
        <v>17</v>
      </c>
      <c r="H24" s="29">
        <v>4009859</v>
      </c>
      <c r="I24" s="29">
        <v>13708732</v>
      </c>
    </row>
    <row r="25" spans="1:9" ht="12.75" customHeight="1" x14ac:dyDescent="0.2">
      <c r="A25" s="274" t="s">
        <v>63</v>
      </c>
      <c r="B25" s="274"/>
      <c r="C25" s="274"/>
      <c r="D25" s="274"/>
      <c r="E25" s="274"/>
      <c r="F25" s="274"/>
      <c r="G25" s="13">
        <v>18</v>
      </c>
      <c r="H25" s="29">
        <v>98036</v>
      </c>
      <c r="I25" s="29">
        <v>1029981</v>
      </c>
    </row>
    <row r="26" spans="1:9" ht="12.75" customHeight="1" x14ac:dyDescent="0.2">
      <c r="A26" s="274" t="s">
        <v>64</v>
      </c>
      <c r="B26" s="274"/>
      <c r="C26" s="274"/>
      <c r="D26" s="274"/>
      <c r="E26" s="274"/>
      <c r="F26" s="274"/>
      <c r="G26" s="13">
        <v>19</v>
      </c>
      <c r="H26" s="29">
        <v>18002694</v>
      </c>
      <c r="I26" s="29">
        <v>18973607</v>
      </c>
    </row>
    <row r="27" spans="1:9" ht="12.75" customHeight="1" x14ac:dyDescent="0.2">
      <c r="A27" s="278" t="s">
        <v>65</v>
      </c>
      <c r="B27" s="278"/>
      <c r="C27" s="278"/>
      <c r="D27" s="278"/>
      <c r="E27" s="278"/>
      <c r="F27" s="278"/>
      <c r="G27" s="14">
        <v>20</v>
      </c>
      <c r="H27" s="30">
        <f>SUM(H28:H37)</f>
        <v>39185883</v>
      </c>
      <c r="I27" s="30">
        <f>SUM(I28:I37)</f>
        <v>63505926</v>
      </c>
    </row>
    <row r="28" spans="1:9" ht="12.75" customHeight="1" x14ac:dyDescent="0.2">
      <c r="A28" s="274" t="s">
        <v>66</v>
      </c>
      <c r="B28" s="274"/>
      <c r="C28" s="274"/>
      <c r="D28" s="274"/>
      <c r="E28" s="274"/>
      <c r="F28" s="274"/>
      <c r="G28" s="13">
        <v>21</v>
      </c>
      <c r="H28" s="29">
        <v>8265</v>
      </c>
      <c r="I28" s="29">
        <v>8265</v>
      </c>
    </row>
    <row r="29" spans="1:9" ht="12.75" customHeight="1" x14ac:dyDescent="0.2">
      <c r="A29" s="274" t="s">
        <v>67</v>
      </c>
      <c r="B29" s="274"/>
      <c r="C29" s="274"/>
      <c r="D29" s="274"/>
      <c r="E29" s="274"/>
      <c r="F29" s="274"/>
      <c r="G29" s="13">
        <v>22</v>
      </c>
      <c r="H29" s="29">
        <v>0</v>
      </c>
      <c r="I29" s="29">
        <v>0</v>
      </c>
    </row>
    <row r="30" spans="1:9" ht="12.75" customHeight="1" x14ac:dyDescent="0.2">
      <c r="A30" s="274" t="s">
        <v>68</v>
      </c>
      <c r="B30" s="274"/>
      <c r="C30" s="274"/>
      <c r="D30" s="274"/>
      <c r="E30" s="274"/>
      <c r="F30" s="274"/>
      <c r="G30" s="13">
        <v>23</v>
      </c>
      <c r="H30" s="29">
        <v>0</v>
      </c>
      <c r="I30" s="29">
        <v>0</v>
      </c>
    </row>
    <row r="31" spans="1:9" ht="24" customHeight="1" x14ac:dyDescent="0.2">
      <c r="A31" s="274" t="s">
        <v>69</v>
      </c>
      <c r="B31" s="274"/>
      <c r="C31" s="274"/>
      <c r="D31" s="274"/>
      <c r="E31" s="274"/>
      <c r="F31" s="274"/>
      <c r="G31" s="13">
        <v>24</v>
      </c>
      <c r="H31" s="29">
        <v>33334461</v>
      </c>
      <c r="I31" s="29">
        <v>50939581</v>
      </c>
    </row>
    <row r="32" spans="1:9" ht="23.45" customHeight="1" x14ac:dyDescent="0.2">
      <c r="A32" s="274" t="s">
        <v>70</v>
      </c>
      <c r="B32" s="274"/>
      <c r="C32" s="274"/>
      <c r="D32" s="274"/>
      <c r="E32" s="274"/>
      <c r="F32" s="274"/>
      <c r="G32" s="13">
        <v>25</v>
      </c>
      <c r="H32" s="29">
        <v>0</v>
      </c>
      <c r="I32" s="29">
        <v>0</v>
      </c>
    </row>
    <row r="33" spans="1:9" ht="21.6" customHeight="1" x14ac:dyDescent="0.2">
      <c r="A33" s="274" t="s">
        <v>71</v>
      </c>
      <c r="B33" s="274"/>
      <c r="C33" s="274"/>
      <c r="D33" s="274"/>
      <c r="E33" s="274"/>
      <c r="F33" s="274"/>
      <c r="G33" s="13">
        <v>26</v>
      </c>
      <c r="H33" s="29">
        <v>0</v>
      </c>
      <c r="I33" s="29">
        <v>5725000</v>
      </c>
    </row>
    <row r="34" spans="1:9" ht="12.75" customHeight="1" x14ac:dyDescent="0.2">
      <c r="A34" s="274" t="s">
        <v>72</v>
      </c>
      <c r="B34" s="274"/>
      <c r="C34" s="274"/>
      <c r="D34" s="274"/>
      <c r="E34" s="274"/>
      <c r="F34" s="274"/>
      <c r="G34" s="13">
        <v>27</v>
      </c>
      <c r="H34" s="29">
        <v>357088</v>
      </c>
      <c r="I34" s="29">
        <v>685568</v>
      </c>
    </row>
    <row r="35" spans="1:9" ht="12.75" customHeight="1" x14ac:dyDescent="0.2">
      <c r="A35" s="274" t="s">
        <v>73</v>
      </c>
      <c r="B35" s="274"/>
      <c r="C35" s="274"/>
      <c r="D35" s="274"/>
      <c r="E35" s="274"/>
      <c r="F35" s="274"/>
      <c r="G35" s="13">
        <v>28</v>
      </c>
      <c r="H35" s="29">
        <v>1274770</v>
      </c>
      <c r="I35" s="29">
        <v>1221942</v>
      </c>
    </row>
    <row r="36" spans="1:9" ht="12.75" customHeight="1" x14ac:dyDescent="0.2">
      <c r="A36" s="274" t="s">
        <v>74</v>
      </c>
      <c r="B36" s="274"/>
      <c r="C36" s="274"/>
      <c r="D36" s="274"/>
      <c r="E36" s="274"/>
      <c r="F36" s="274"/>
      <c r="G36" s="13">
        <v>29</v>
      </c>
      <c r="H36" s="29">
        <v>3848230</v>
      </c>
      <c r="I36" s="29">
        <v>4693677</v>
      </c>
    </row>
    <row r="37" spans="1:9" ht="12.75" customHeight="1" x14ac:dyDescent="0.2">
      <c r="A37" s="274" t="s">
        <v>75</v>
      </c>
      <c r="B37" s="274"/>
      <c r="C37" s="274"/>
      <c r="D37" s="274"/>
      <c r="E37" s="274"/>
      <c r="F37" s="274"/>
      <c r="G37" s="13">
        <v>30</v>
      </c>
      <c r="H37" s="29">
        <v>363069</v>
      </c>
      <c r="I37" s="29">
        <v>231893</v>
      </c>
    </row>
    <row r="38" spans="1:9" ht="12.75" customHeight="1" x14ac:dyDescent="0.2">
      <c r="A38" s="278" t="s">
        <v>76</v>
      </c>
      <c r="B38" s="278"/>
      <c r="C38" s="278"/>
      <c r="D38" s="278"/>
      <c r="E38" s="278"/>
      <c r="F38" s="278"/>
      <c r="G38" s="14">
        <v>31</v>
      </c>
      <c r="H38" s="30">
        <f>H39+H40+H41+H42</f>
        <v>6690107</v>
      </c>
      <c r="I38" s="30">
        <f>I39+I40+I41+I42</f>
        <v>5914459</v>
      </c>
    </row>
    <row r="39" spans="1:9" ht="12.75" customHeight="1" x14ac:dyDescent="0.2">
      <c r="A39" s="274" t="s">
        <v>77</v>
      </c>
      <c r="B39" s="274"/>
      <c r="C39" s="274"/>
      <c r="D39" s="274"/>
      <c r="E39" s="274"/>
      <c r="F39" s="274"/>
      <c r="G39" s="13">
        <v>32</v>
      </c>
      <c r="H39" s="29">
        <v>0</v>
      </c>
      <c r="I39" s="29">
        <v>0</v>
      </c>
    </row>
    <row r="40" spans="1:9" ht="27" customHeight="1" x14ac:dyDescent="0.2">
      <c r="A40" s="274" t="s">
        <v>78</v>
      </c>
      <c r="B40" s="274"/>
      <c r="C40" s="274"/>
      <c r="D40" s="274"/>
      <c r="E40" s="274"/>
      <c r="F40" s="274"/>
      <c r="G40" s="13">
        <v>33</v>
      </c>
      <c r="H40" s="29">
        <v>0</v>
      </c>
      <c r="I40" s="29">
        <v>0</v>
      </c>
    </row>
    <row r="41" spans="1:9" ht="12.75" customHeight="1" x14ac:dyDescent="0.2">
      <c r="A41" s="274" t="s">
        <v>79</v>
      </c>
      <c r="B41" s="274"/>
      <c r="C41" s="274"/>
      <c r="D41" s="274"/>
      <c r="E41" s="274"/>
      <c r="F41" s="274"/>
      <c r="G41" s="13">
        <v>34</v>
      </c>
      <c r="H41" s="29">
        <v>1295391</v>
      </c>
      <c r="I41" s="29">
        <v>1203708</v>
      </c>
    </row>
    <row r="42" spans="1:9" ht="12.75" customHeight="1" x14ac:dyDescent="0.2">
      <c r="A42" s="274" t="s">
        <v>80</v>
      </c>
      <c r="B42" s="274"/>
      <c r="C42" s="274"/>
      <c r="D42" s="274"/>
      <c r="E42" s="274"/>
      <c r="F42" s="274"/>
      <c r="G42" s="13">
        <v>35</v>
      </c>
      <c r="H42" s="29">
        <v>5394716</v>
      </c>
      <c r="I42" s="29">
        <v>4710751</v>
      </c>
    </row>
    <row r="43" spans="1:9" ht="12.75" customHeight="1" x14ac:dyDescent="0.2">
      <c r="A43" s="274" t="s">
        <v>81</v>
      </c>
      <c r="B43" s="274"/>
      <c r="C43" s="274"/>
      <c r="D43" s="274"/>
      <c r="E43" s="274"/>
      <c r="F43" s="274"/>
      <c r="G43" s="13">
        <v>36</v>
      </c>
      <c r="H43" s="29">
        <v>8916570</v>
      </c>
      <c r="I43" s="29">
        <v>8610006</v>
      </c>
    </row>
    <row r="44" spans="1:9" ht="12.75" customHeight="1" x14ac:dyDescent="0.2">
      <c r="A44" s="276" t="s">
        <v>82</v>
      </c>
      <c r="B44" s="276"/>
      <c r="C44" s="276"/>
      <c r="D44" s="276"/>
      <c r="E44" s="276"/>
      <c r="F44" s="276"/>
      <c r="G44" s="14">
        <v>37</v>
      </c>
      <c r="H44" s="30">
        <f>H45+H53+H60+H70</f>
        <v>696811983</v>
      </c>
      <c r="I44" s="30">
        <f>I45+I53+I60+I70</f>
        <v>728911326</v>
      </c>
    </row>
    <row r="45" spans="1:9" ht="12.75" customHeight="1" x14ac:dyDescent="0.2">
      <c r="A45" s="278" t="s">
        <v>83</v>
      </c>
      <c r="B45" s="278"/>
      <c r="C45" s="278"/>
      <c r="D45" s="278"/>
      <c r="E45" s="278"/>
      <c r="F45" s="278"/>
      <c r="G45" s="14">
        <v>38</v>
      </c>
      <c r="H45" s="30">
        <f>SUM(H46:H52)</f>
        <v>220533216</v>
      </c>
      <c r="I45" s="30">
        <f>SUM(I46:I52)</f>
        <v>217362158</v>
      </c>
    </row>
    <row r="46" spans="1:9" ht="12.75" customHeight="1" x14ac:dyDescent="0.2">
      <c r="A46" s="274" t="s">
        <v>84</v>
      </c>
      <c r="B46" s="274"/>
      <c r="C46" s="274"/>
      <c r="D46" s="274"/>
      <c r="E46" s="274"/>
      <c r="F46" s="274"/>
      <c r="G46" s="13">
        <v>39</v>
      </c>
      <c r="H46" s="29">
        <v>109032506</v>
      </c>
      <c r="I46" s="29">
        <v>106187726</v>
      </c>
    </row>
    <row r="47" spans="1:9" ht="12.75" customHeight="1" x14ac:dyDescent="0.2">
      <c r="A47" s="274" t="s">
        <v>85</v>
      </c>
      <c r="B47" s="274"/>
      <c r="C47" s="274"/>
      <c r="D47" s="274"/>
      <c r="E47" s="274"/>
      <c r="F47" s="274"/>
      <c r="G47" s="13">
        <v>40</v>
      </c>
      <c r="H47" s="29">
        <v>62825081</v>
      </c>
      <c r="I47" s="29">
        <v>77607932</v>
      </c>
    </row>
    <row r="48" spans="1:9" ht="12.75" customHeight="1" x14ac:dyDescent="0.2">
      <c r="A48" s="274" t="s">
        <v>86</v>
      </c>
      <c r="B48" s="274"/>
      <c r="C48" s="274"/>
      <c r="D48" s="274"/>
      <c r="E48" s="274"/>
      <c r="F48" s="274"/>
      <c r="G48" s="13">
        <v>41</v>
      </c>
      <c r="H48" s="29">
        <v>36842270</v>
      </c>
      <c r="I48" s="29">
        <v>21804554</v>
      </c>
    </row>
    <row r="49" spans="1:9" ht="12.75" customHeight="1" x14ac:dyDescent="0.2">
      <c r="A49" s="274" t="s">
        <v>87</v>
      </c>
      <c r="B49" s="274"/>
      <c r="C49" s="274"/>
      <c r="D49" s="274"/>
      <c r="E49" s="274"/>
      <c r="F49" s="274"/>
      <c r="G49" s="13">
        <v>42</v>
      </c>
      <c r="H49" s="29">
        <v>3815037</v>
      </c>
      <c r="I49" s="29">
        <v>3928307</v>
      </c>
    </row>
    <row r="50" spans="1:9" ht="12.75" customHeight="1" x14ac:dyDescent="0.2">
      <c r="A50" s="274" t="s">
        <v>88</v>
      </c>
      <c r="B50" s="274"/>
      <c r="C50" s="274"/>
      <c r="D50" s="274"/>
      <c r="E50" s="274"/>
      <c r="F50" s="274"/>
      <c r="G50" s="13">
        <v>43</v>
      </c>
      <c r="H50" s="29">
        <v>7255067</v>
      </c>
      <c r="I50" s="29">
        <v>7066047</v>
      </c>
    </row>
    <row r="51" spans="1:9" ht="12.75" customHeight="1" x14ac:dyDescent="0.2">
      <c r="A51" s="274" t="s">
        <v>89</v>
      </c>
      <c r="B51" s="274"/>
      <c r="C51" s="274"/>
      <c r="D51" s="274"/>
      <c r="E51" s="274"/>
      <c r="F51" s="274"/>
      <c r="G51" s="13">
        <v>44</v>
      </c>
      <c r="H51" s="29">
        <v>763255</v>
      </c>
      <c r="I51" s="29">
        <v>767592</v>
      </c>
    </row>
    <row r="52" spans="1:9" ht="12.75" customHeight="1" x14ac:dyDescent="0.2">
      <c r="A52" s="274" t="s">
        <v>90</v>
      </c>
      <c r="B52" s="274"/>
      <c r="C52" s="274"/>
      <c r="D52" s="274"/>
      <c r="E52" s="274"/>
      <c r="F52" s="274"/>
      <c r="G52" s="13">
        <v>45</v>
      </c>
      <c r="H52" s="29">
        <v>0</v>
      </c>
      <c r="I52" s="29">
        <v>0</v>
      </c>
    </row>
    <row r="53" spans="1:9" ht="12.75" customHeight="1" x14ac:dyDescent="0.2">
      <c r="A53" s="278" t="s">
        <v>91</v>
      </c>
      <c r="B53" s="278"/>
      <c r="C53" s="278"/>
      <c r="D53" s="278"/>
      <c r="E53" s="278"/>
      <c r="F53" s="278"/>
      <c r="G53" s="14">
        <v>46</v>
      </c>
      <c r="H53" s="30">
        <f>SUM(H54:H59)</f>
        <v>321918665</v>
      </c>
      <c r="I53" s="30">
        <f>SUM(I54:I59)</f>
        <v>310498955</v>
      </c>
    </row>
    <row r="54" spans="1:9" ht="12.75" customHeight="1" x14ac:dyDescent="0.2">
      <c r="A54" s="274" t="s">
        <v>92</v>
      </c>
      <c r="B54" s="274"/>
      <c r="C54" s="274"/>
      <c r="D54" s="274"/>
      <c r="E54" s="274"/>
      <c r="F54" s="274"/>
      <c r="G54" s="13">
        <v>47</v>
      </c>
      <c r="H54" s="29">
        <v>0</v>
      </c>
      <c r="I54" s="29">
        <v>0</v>
      </c>
    </row>
    <row r="55" spans="1:9" ht="23.45" customHeight="1" x14ac:dyDescent="0.2">
      <c r="A55" s="274" t="s">
        <v>93</v>
      </c>
      <c r="B55" s="274"/>
      <c r="C55" s="274"/>
      <c r="D55" s="274"/>
      <c r="E55" s="274"/>
      <c r="F55" s="274"/>
      <c r="G55" s="13">
        <v>48</v>
      </c>
      <c r="H55" s="29">
        <v>12507096</v>
      </c>
      <c r="I55" s="29">
        <v>3146989</v>
      </c>
    </row>
    <row r="56" spans="1:9" ht="12.75" customHeight="1" x14ac:dyDescent="0.2">
      <c r="A56" s="274" t="s">
        <v>94</v>
      </c>
      <c r="B56" s="274"/>
      <c r="C56" s="274"/>
      <c r="D56" s="274"/>
      <c r="E56" s="274"/>
      <c r="F56" s="274"/>
      <c r="G56" s="13">
        <v>49</v>
      </c>
      <c r="H56" s="29">
        <v>273362113</v>
      </c>
      <c r="I56" s="29">
        <v>264245457</v>
      </c>
    </row>
    <row r="57" spans="1:9" ht="12.75" customHeight="1" x14ac:dyDescent="0.2">
      <c r="A57" s="274" t="s">
        <v>95</v>
      </c>
      <c r="B57" s="274"/>
      <c r="C57" s="274"/>
      <c r="D57" s="274"/>
      <c r="E57" s="274"/>
      <c r="F57" s="274"/>
      <c r="G57" s="13">
        <v>50</v>
      </c>
      <c r="H57" s="29">
        <v>77977</v>
      </c>
      <c r="I57" s="29">
        <v>284011</v>
      </c>
    </row>
    <row r="58" spans="1:9" ht="12.75" customHeight="1" x14ac:dyDescent="0.2">
      <c r="A58" s="274" t="s">
        <v>96</v>
      </c>
      <c r="B58" s="274"/>
      <c r="C58" s="274"/>
      <c r="D58" s="274"/>
      <c r="E58" s="274"/>
      <c r="F58" s="274"/>
      <c r="G58" s="13">
        <v>51</v>
      </c>
      <c r="H58" s="29">
        <v>14428326</v>
      </c>
      <c r="I58" s="29">
        <v>15462611</v>
      </c>
    </row>
    <row r="59" spans="1:9" ht="12.75" customHeight="1" x14ac:dyDescent="0.2">
      <c r="A59" s="274" t="s">
        <v>97</v>
      </c>
      <c r="B59" s="274"/>
      <c r="C59" s="274"/>
      <c r="D59" s="274"/>
      <c r="E59" s="274"/>
      <c r="F59" s="274"/>
      <c r="G59" s="13">
        <v>52</v>
      </c>
      <c r="H59" s="29">
        <v>21543153</v>
      </c>
      <c r="I59" s="29">
        <v>27359887</v>
      </c>
    </row>
    <row r="60" spans="1:9" ht="12.75" customHeight="1" x14ac:dyDescent="0.2">
      <c r="A60" s="278" t="s">
        <v>98</v>
      </c>
      <c r="B60" s="278"/>
      <c r="C60" s="278"/>
      <c r="D60" s="278"/>
      <c r="E60" s="278"/>
      <c r="F60" s="278"/>
      <c r="G60" s="14">
        <v>53</v>
      </c>
      <c r="H60" s="30">
        <f>SUM(H61:H69)</f>
        <v>536361</v>
      </c>
      <c r="I60" s="30">
        <f>SUM(I61:I69)</f>
        <v>3133770</v>
      </c>
    </row>
    <row r="61" spans="1:9" ht="12.75" customHeight="1" x14ac:dyDescent="0.2">
      <c r="A61" s="274" t="s">
        <v>99</v>
      </c>
      <c r="B61" s="274"/>
      <c r="C61" s="274"/>
      <c r="D61" s="274"/>
      <c r="E61" s="274"/>
      <c r="F61" s="274"/>
      <c r="G61" s="13">
        <v>54</v>
      </c>
      <c r="H61" s="29">
        <v>0</v>
      </c>
      <c r="I61" s="29">
        <v>0</v>
      </c>
    </row>
    <row r="62" spans="1:9" ht="27.6" customHeight="1" x14ac:dyDescent="0.2">
      <c r="A62" s="274" t="s">
        <v>100</v>
      </c>
      <c r="B62" s="274"/>
      <c r="C62" s="274"/>
      <c r="D62" s="274"/>
      <c r="E62" s="274"/>
      <c r="F62" s="274"/>
      <c r="G62" s="13">
        <v>55</v>
      </c>
      <c r="H62" s="29">
        <v>0</v>
      </c>
      <c r="I62" s="29">
        <v>0</v>
      </c>
    </row>
    <row r="63" spans="1:9" ht="12.75" customHeight="1" x14ac:dyDescent="0.2">
      <c r="A63" s="274" t="s">
        <v>101</v>
      </c>
      <c r="B63" s="274"/>
      <c r="C63" s="274"/>
      <c r="D63" s="274"/>
      <c r="E63" s="274"/>
      <c r="F63" s="274"/>
      <c r="G63" s="13">
        <v>56</v>
      </c>
      <c r="H63" s="29">
        <v>0</v>
      </c>
      <c r="I63" s="29">
        <v>0</v>
      </c>
    </row>
    <row r="64" spans="1:9" ht="25.9" customHeight="1" x14ac:dyDescent="0.2">
      <c r="A64" s="274" t="s">
        <v>102</v>
      </c>
      <c r="B64" s="274"/>
      <c r="C64" s="274"/>
      <c r="D64" s="274"/>
      <c r="E64" s="274"/>
      <c r="F64" s="274"/>
      <c r="G64" s="13">
        <v>57</v>
      </c>
      <c r="H64" s="29">
        <v>0</v>
      </c>
      <c r="I64" s="29">
        <v>0</v>
      </c>
    </row>
    <row r="65" spans="1:9" ht="21.6" customHeight="1" x14ac:dyDescent="0.2">
      <c r="A65" s="274" t="s">
        <v>103</v>
      </c>
      <c r="B65" s="274"/>
      <c r="C65" s="274"/>
      <c r="D65" s="274"/>
      <c r="E65" s="274"/>
      <c r="F65" s="274"/>
      <c r="G65" s="13">
        <v>58</v>
      </c>
      <c r="H65" s="29">
        <v>0</v>
      </c>
      <c r="I65" s="29">
        <v>0</v>
      </c>
    </row>
    <row r="66" spans="1:9" ht="21.6" customHeight="1" x14ac:dyDescent="0.2">
      <c r="A66" s="274" t="s">
        <v>104</v>
      </c>
      <c r="B66" s="274"/>
      <c r="C66" s="274"/>
      <c r="D66" s="274"/>
      <c r="E66" s="274"/>
      <c r="F66" s="274"/>
      <c r="G66" s="13">
        <v>59</v>
      </c>
      <c r="H66" s="29">
        <v>0</v>
      </c>
      <c r="I66" s="29">
        <v>0</v>
      </c>
    </row>
    <row r="67" spans="1:9" ht="12.75" customHeight="1" x14ac:dyDescent="0.2">
      <c r="A67" s="274" t="s">
        <v>105</v>
      </c>
      <c r="B67" s="274"/>
      <c r="C67" s="274"/>
      <c r="D67" s="274"/>
      <c r="E67" s="274"/>
      <c r="F67" s="274"/>
      <c r="G67" s="13">
        <v>60</v>
      </c>
      <c r="H67" s="29">
        <v>0</v>
      </c>
      <c r="I67" s="29">
        <v>11662</v>
      </c>
    </row>
    <row r="68" spans="1:9" ht="12.75" customHeight="1" x14ac:dyDescent="0.2">
      <c r="A68" s="274" t="s">
        <v>106</v>
      </c>
      <c r="B68" s="274"/>
      <c r="C68" s="274"/>
      <c r="D68" s="274"/>
      <c r="E68" s="274"/>
      <c r="F68" s="274"/>
      <c r="G68" s="13">
        <v>61</v>
      </c>
      <c r="H68" s="29">
        <v>475991</v>
      </c>
      <c r="I68" s="29">
        <v>3076586</v>
      </c>
    </row>
    <row r="69" spans="1:9" ht="12.75" customHeight="1" x14ac:dyDescent="0.2">
      <c r="A69" s="274" t="s">
        <v>107</v>
      </c>
      <c r="B69" s="274"/>
      <c r="C69" s="274"/>
      <c r="D69" s="274"/>
      <c r="E69" s="274"/>
      <c r="F69" s="274"/>
      <c r="G69" s="13">
        <v>62</v>
      </c>
      <c r="H69" s="29">
        <v>60370</v>
      </c>
      <c r="I69" s="29">
        <v>45522</v>
      </c>
    </row>
    <row r="70" spans="1:9" ht="12.75" customHeight="1" x14ac:dyDescent="0.2">
      <c r="A70" s="274" t="s">
        <v>108</v>
      </c>
      <c r="B70" s="274"/>
      <c r="C70" s="274"/>
      <c r="D70" s="274"/>
      <c r="E70" s="274"/>
      <c r="F70" s="274"/>
      <c r="G70" s="13">
        <v>63</v>
      </c>
      <c r="H70" s="29">
        <v>153823741</v>
      </c>
      <c r="I70" s="29">
        <v>197916443</v>
      </c>
    </row>
    <row r="71" spans="1:9" ht="12.75" customHeight="1" x14ac:dyDescent="0.2">
      <c r="A71" s="275" t="s">
        <v>109</v>
      </c>
      <c r="B71" s="275"/>
      <c r="C71" s="275"/>
      <c r="D71" s="275"/>
      <c r="E71" s="275"/>
      <c r="F71" s="275"/>
      <c r="G71" s="13">
        <v>64</v>
      </c>
      <c r="H71" s="29">
        <v>9202598</v>
      </c>
      <c r="I71" s="29">
        <v>8018149</v>
      </c>
    </row>
    <row r="72" spans="1:9" ht="12.75" customHeight="1" x14ac:dyDescent="0.2">
      <c r="A72" s="276" t="s">
        <v>110</v>
      </c>
      <c r="B72" s="276"/>
      <c r="C72" s="276"/>
      <c r="D72" s="276"/>
      <c r="E72" s="276"/>
      <c r="F72" s="276"/>
      <c r="G72" s="14">
        <v>65</v>
      </c>
      <c r="H72" s="30">
        <f>H8+H9+H44+H71</f>
        <v>1019368293</v>
      </c>
      <c r="I72" s="30">
        <f>I8+I9+I44+I71</f>
        <v>1095304224</v>
      </c>
    </row>
    <row r="73" spans="1:9" ht="12.75" customHeight="1" x14ac:dyDescent="0.2">
      <c r="A73" s="275" t="s">
        <v>111</v>
      </c>
      <c r="B73" s="275"/>
      <c r="C73" s="275"/>
      <c r="D73" s="275"/>
      <c r="E73" s="275"/>
      <c r="F73" s="275"/>
      <c r="G73" s="13">
        <v>66</v>
      </c>
      <c r="H73" s="29">
        <v>776014997</v>
      </c>
      <c r="I73" s="29">
        <v>1165302646</v>
      </c>
    </row>
    <row r="74" spans="1:9" x14ac:dyDescent="0.2">
      <c r="A74" s="279" t="s">
        <v>112</v>
      </c>
      <c r="B74" s="280"/>
      <c r="C74" s="280"/>
      <c r="D74" s="280"/>
      <c r="E74" s="280"/>
      <c r="F74" s="280"/>
      <c r="G74" s="280"/>
      <c r="H74" s="280"/>
      <c r="I74" s="280"/>
    </row>
    <row r="75" spans="1:9" ht="24.75" customHeight="1" x14ac:dyDescent="0.2">
      <c r="A75" s="276" t="s">
        <v>498</v>
      </c>
      <c r="B75" s="276"/>
      <c r="C75" s="276"/>
      <c r="D75" s="276"/>
      <c r="E75" s="276"/>
      <c r="F75" s="276"/>
      <c r="G75" s="14">
        <v>67</v>
      </c>
      <c r="H75" s="30">
        <f>H76+H77+H78+H84+H85+H91+H94+H97</f>
        <v>530973632</v>
      </c>
      <c r="I75" s="30">
        <f>I76+I77+I78+I84+I85+I91+I94+I97</f>
        <v>602492486</v>
      </c>
    </row>
    <row r="76" spans="1:9" ht="12.75" customHeight="1" x14ac:dyDescent="0.2">
      <c r="A76" s="274" t="s">
        <v>113</v>
      </c>
      <c r="B76" s="274"/>
      <c r="C76" s="274"/>
      <c r="D76" s="274"/>
      <c r="E76" s="274"/>
      <c r="F76" s="274"/>
      <c r="G76" s="13">
        <v>68</v>
      </c>
      <c r="H76" s="29">
        <v>159471379</v>
      </c>
      <c r="I76" s="29">
        <v>159471378</v>
      </c>
    </row>
    <row r="77" spans="1:9" ht="12.75" customHeight="1" x14ac:dyDescent="0.2">
      <c r="A77" s="274" t="s">
        <v>114</v>
      </c>
      <c r="B77" s="274"/>
      <c r="C77" s="274"/>
      <c r="D77" s="274"/>
      <c r="E77" s="274"/>
      <c r="F77" s="274"/>
      <c r="G77" s="13">
        <v>69</v>
      </c>
      <c r="H77" s="29">
        <v>1072189</v>
      </c>
      <c r="I77" s="29">
        <v>1073176</v>
      </c>
    </row>
    <row r="78" spans="1:9" ht="12.75" customHeight="1" x14ac:dyDescent="0.2">
      <c r="A78" s="278" t="s">
        <v>115</v>
      </c>
      <c r="B78" s="278"/>
      <c r="C78" s="278"/>
      <c r="D78" s="278"/>
      <c r="E78" s="278"/>
      <c r="F78" s="278"/>
      <c r="G78" s="14">
        <v>70</v>
      </c>
      <c r="H78" s="30">
        <f>SUM(H79:H83)</f>
        <v>106637562</v>
      </c>
      <c r="I78" s="30">
        <f>SUM(I79:I83)</f>
        <v>110440763</v>
      </c>
    </row>
    <row r="79" spans="1:9" ht="12.75" customHeight="1" x14ac:dyDescent="0.2">
      <c r="A79" s="274" t="s">
        <v>116</v>
      </c>
      <c r="B79" s="274"/>
      <c r="C79" s="274"/>
      <c r="D79" s="274"/>
      <c r="E79" s="274"/>
      <c r="F79" s="274"/>
      <c r="G79" s="13">
        <v>71</v>
      </c>
      <c r="H79" s="29">
        <v>9726616</v>
      </c>
      <c r="I79" s="29">
        <v>10572683</v>
      </c>
    </row>
    <row r="80" spans="1:9" ht="12.75" customHeight="1" x14ac:dyDescent="0.2">
      <c r="A80" s="274" t="s">
        <v>117</v>
      </c>
      <c r="B80" s="274"/>
      <c r="C80" s="274"/>
      <c r="D80" s="274"/>
      <c r="E80" s="274"/>
      <c r="F80" s="274"/>
      <c r="G80" s="13">
        <v>72</v>
      </c>
      <c r="H80" s="29">
        <v>4507291</v>
      </c>
      <c r="I80" s="29">
        <v>5998550</v>
      </c>
    </row>
    <row r="81" spans="1:9" ht="12.75" customHeight="1" x14ac:dyDescent="0.2">
      <c r="A81" s="274" t="s">
        <v>118</v>
      </c>
      <c r="B81" s="274"/>
      <c r="C81" s="274"/>
      <c r="D81" s="274"/>
      <c r="E81" s="274"/>
      <c r="F81" s="274"/>
      <c r="G81" s="13">
        <v>73</v>
      </c>
      <c r="H81" s="29">
        <v>-2032193</v>
      </c>
      <c r="I81" s="29">
        <v>-1998550</v>
      </c>
    </row>
    <row r="82" spans="1:9" ht="12.75" customHeight="1" x14ac:dyDescent="0.2">
      <c r="A82" s="274" t="s">
        <v>119</v>
      </c>
      <c r="B82" s="274"/>
      <c r="C82" s="274"/>
      <c r="D82" s="274"/>
      <c r="E82" s="274"/>
      <c r="F82" s="274"/>
      <c r="G82" s="13">
        <v>74</v>
      </c>
      <c r="H82" s="29">
        <v>65869433</v>
      </c>
      <c r="I82" s="29">
        <v>67243333</v>
      </c>
    </row>
    <row r="83" spans="1:9" ht="12.75" customHeight="1" x14ac:dyDescent="0.2">
      <c r="A83" s="274" t="s">
        <v>120</v>
      </c>
      <c r="B83" s="274"/>
      <c r="C83" s="274"/>
      <c r="D83" s="274"/>
      <c r="E83" s="274"/>
      <c r="F83" s="274"/>
      <c r="G83" s="13">
        <v>75</v>
      </c>
      <c r="H83" s="29">
        <v>28566415</v>
      </c>
      <c r="I83" s="29">
        <v>28624747</v>
      </c>
    </row>
    <row r="84" spans="1:9" ht="12.75" customHeight="1" x14ac:dyDescent="0.2">
      <c r="A84" s="277" t="s">
        <v>121</v>
      </c>
      <c r="B84" s="277"/>
      <c r="C84" s="277"/>
      <c r="D84" s="277"/>
      <c r="E84" s="277"/>
      <c r="F84" s="277"/>
      <c r="G84" s="105">
        <v>76</v>
      </c>
      <c r="H84" s="106">
        <v>0</v>
      </c>
      <c r="I84" s="106">
        <v>0</v>
      </c>
    </row>
    <row r="85" spans="1:9" ht="12.75" customHeight="1" x14ac:dyDescent="0.2">
      <c r="A85" s="278" t="s">
        <v>391</v>
      </c>
      <c r="B85" s="278"/>
      <c r="C85" s="278"/>
      <c r="D85" s="278"/>
      <c r="E85" s="278"/>
      <c r="F85" s="278"/>
      <c r="G85" s="14">
        <v>77</v>
      </c>
      <c r="H85" s="30">
        <f>H86+H87+H88+H89+H90</f>
        <v>624455</v>
      </c>
      <c r="I85" s="30">
        <f>I86+I87+I88+I89+I90</f>
        <v>606803</v>
      </c>
    </row>
    <row r="86" spans="1:9" ht="25.5" customHeight="1" x14ac:dyDescent="0.2">
      <c r="A86" s="274" t="s">
        <v>392</v>
      </c>
      <c r="B86" s="274"/>
      <c r="C86" s="274"/>
      <c r="D86" s="274"/>
      <c r="E86" s="274"/>
      <c r="F86" s="274"/>
      <c r="G86" s="13">
        <v>78</v>
      </c>
      <c r="H86" s="29">
        <v>830229</v>
      </c>
      <c r="I86" s="29">
        <v>830229</v>
      </c>
    </row>
    <row r="87" spans="1:9" ht="12.75" customHeight="1" x14ac:dyDescent="0.2">
      <c r="A87" s="274" t="s">
        <v>122</v>
      </c>
      <c r="B87" s="274"/>
      <c r="C87" s="274"/>
      <c r="D87" s="274"/>
      <c r="E87" s="274"/>
      <c r="F87" s="274"/>
      <c r="G87" s="13">
        <v>79</v>
      </c>
      <c r="H87" s="29">
        <v>0</v>
      </c>
      <c r="I87" s="29">
        <v>0</v>
      </c>
    </row>
    <row r="88" spans="1:9" ht="12.75" customHeight="1" x14ac:dyDescent="0.2">
      <c r="A88" s="274" t="s">
        <v>123</v>
      </c>
      <c r="B88" s="274"/>
      <c r="C88" s="274"/>
      <c r="D88" s="274"/>
      <c r="E88" s="274"/>
      <c r="F88" s="274"/>
      <c r="G88" s="13">
        <v>80</v>
      </c>
      <c r="H88" s="29">
        <v>0</v>
      </c>
      <c r="I88" s="29">
        <v>0</v>
      </c>
    </row>
    <row r="89" spans="1:9" ht="12.75" customHeight="1" x14ac:dyDescent="0.2">
      <c r="A89" s="274" t="s">
        <v>393</v>
      </c>
      <c r="B89" s="274"/>
      <c r="C89" s="274"/>
      <c r="D89" s="274"/>
      <c r="E89" s="274"/>
      <c r="F89" s="274"/>
      <c r="G89" s="13">
        <v>81</v>
      </c>
      <c r="H89" s="29">
        <v>0</v>
      </c>
      <c r="I89" s="29">
        <v>0</v>
      </c>
    </row>
    <row r="90" spans="1:9" ht="25.5" customHeight="1" x14ac:dyDescent="0.2">
      <c r="A90" s="274" t="s">
        <v>394</v>
      </c>
      <c r="B90" s="274"/>
      <c r="C90" s="274"/>
      <c r="D90" s="274"/>
      <c r="E90" s="274"/>
      <c r="F90" s="274"/>
      <c r="G90" s="13">
        <v>82</v>
      </c>
      <c r="H90" s="29">
        <v>-205774</v>
      </c>
      <c r="I90" s="29">
        <v>-223426</v>
      </c>
    </row>
    <row r="91" spans="1:9" ht="24" customHeight="1" x14ac:dyDescent="0.2">
      <c r="A91" s="278" t="s">
        <v>395</v>
      </c>
      <c r="B91" s="278"/>
      <c r="C91" s="278"/>
      <c r="D91" s="278"/>
      <c r="E91" s="278"/>
      <c r="F91" s="278"/>
      <c r="G91" s="14">
        <v>83</v>
      </c>
      <c r="H91" s="30">
        <f>H92-H93</f>
        <v>92084350</v>
      </c>
      <c r="I91" s="30">
        <f>I92-I93</f>
        <v>122495380</v>
      </c>
    </row>
    <row r="92" spans="1:9" ht="12.75" customHeight="1" x14ac:dyDescent="0.2">
      <c r="A92" s="274" t="s">
        <v>124</v>
      </c>
      <c r="B92" s="274"/>
      <c r="C92" s="274"/>
      <c r="D92" s="274"/>
      <c r="E92" s="274"/>
      <c r="F92" s="274"/>
      <c r="G92" s="13">
        <v>84</v>
      </c>
      <c r="H92" s="29">
        <v>92084350</v>
      </c>
      <c r="I92" s="29">
        <v>122495380</v>
      </c>
    </row>
    <row r="93" spans="1:9" ht="12.75" customHeight="1" x14ac:dyDescent="0.2">
      <c r="A93" s="274" t="s">
        <v>125</v>
      </c>
      <c r="B93" s="274"/>
      <c r="C93" s="274"/>
      <c r="D93" s="274"/>
      <c r="E93" s="274"/>
      <c r="F93" s="274"/>
      <c r="G93" s="13">
        <v>85</v>
      </c>
      <c r="H93" s="29">
        <v>0</v>
      </c>
      <c r="I93" s="29">
        <v>0</v>
      </c>
    </row>
    <row r="94" spans="1:9" ht="12.75" customHeight="1" x14ac:dyDescent="0.2">
      <c r="A94" s="278" t="s">
        <v>396</v>
      </c>
      <c r="B94" s="278"/>
      <c r="C94" s="278"/>
      <c r="D94" s="278"/>
      <c r="E94" s="278"/>
      <c r="F94" s="278"/>
      <c r="G94" s="14">
        <v>86</v>
      </c>
      <c r="H94" s="30">
        <f>H95-H96</f>
        <v>46328381</v>
      </c>
      <c r="I94" s="30">
        <f>I95-I96</f>
        <v>68924378</v>
      </c>
    </row>
    <row r="95" spans="1:9" ht="12.75" customHeight="1" x14ac:dyDescent="0.2">
      <c r="A95" s="274" t="s">
        <v>126</v>
      </c>
      <c r="B95" s="274"/>
      <c r="C95" s="274"/>
      <c r="D95" s="274"/>
      <c r="E95" s="274"/>
      <c r="F95" s="274"/>
      <c r="G95" s="13">
        <v>87</v>
      </c>
      <c r="H95" s="29">
        <v>46328381</v>
      </c>
      <c r="I95" s="29">
        <v>68924378</v>
      </c>
    </row>
    <row r="96" spans="1:9" ht="12.75" customHeight="1" x14ac:dyDescent="0.2">
      <c r="A96" s="274" t="s">
        <v>127</v>
      </c>
      <c r="B96" s="274"/>
      <c r="C96" s="274"/>
      <c r="D96" s="274"/>
      <c r="E96" s="274"/>
      <c r="F96" s="274"/>
      <c r="G96" s="13">
        <v>88</v>
      </c>
      <c r="H96" s="29">
        <v>0</v>
      </c>
      <c r="I96" s="29">
        <v>0</v>
      </c>
    </row>
    <row r="97" spans="1:9" ht="12.75" customHeight="1" x14ac:dyDescent="0.2">
      <c r="A97" s="274" t="s">
        <v>128</v>
      </c>
      <c r="B97" s="274"/>
      <c r="C97" s="274"/>
      <c r="D97" s="274"/>
      <c r="E97" s="274"/>
      <c r="F97" s="274"/>
      <c r="G97" s="13">
        <v>89</v>
      </c>
      <c r="H97" s="29">
        <v>124755316</v>
      </c>
      <c r="I97" s="29">
        <v>139480608</v>
      </c>
    </row>
    <row r="98" spans="1:9" ht="12.75" customHeight="1" x14ac:dyDescent="0.2">
      <c r="A98" s="276" t="s">
        <v>397</v>
      </c>
      <c r="B98" s="276"/>
      <c r="C98" s="276"/>
      <c r="D98" s="276"/>
      <c r="E98" s="276"/>
      <c r="F98" s="276"/>
      <c r="G98" s="14">
        <v>90</v>
      </c>
      <c r="H98" s="30">
        <f>SUM(H99:H104)</f>
        <v>31414110</v>
      </c>
      <c r="I98" s="30">
        <f>SUM(I99:I104)</f>
        <v>32346958</v>
      </c>
    </row>
    <row r="99" spans="1:9" ht="31.9" customHeight="1" x14ac:dyDescent="0.2">
      <c r="A99" s="274" t="s">
        <v>129</v>
      </c>
      <c r="B99" s="274"/>
      <c r="C99" s="274"/>
      <c r="D99" s="274"/>
      <c r="E99" s="274"/>
      <c r="F99" s="274"/>
      <c r="G99" s="13">
        <v>91</v>
      </c>
      <c r="H99" s="29">
        <v>6067206</v>
      </c>
      <c r="I99" s="29">
        <v>6035470</v>
      </c>
    </row>
    <row r="100" spans="1:9" ht="12.75" customHeight="1" x14ac:dyDescent="0.2">
      <c r="A100" s="274" t="s">
        <v>130</v>
      </c>
      <c r="B100" s="274"/>
      <c r="C100" s="274"/>
      <c r="D100" s="274"/>
      <c r="E100" s="274"/>
      <c r="F100" s="274"/>
      <c r="G100" s="13">
        <v>92</v>
      </c>
      <c r="H100" s="29">
        <v>0</v>
      </c>
      <c r="I100" s="29">
        <v>0</v>
      </c>
    </row>
    <row r="101" spans="1:9" ht="12.75" customHeight="1" x14ac:dyDescent="0.2">
      <c r="A101" s="274" t="s">
        <v>131</v>
      </c>
      <c r="B101" s="274"/>
      <c r="C101" s="274"/>
      <c r="D101" s="274"/>
      <c r="E101" s="274"/>
      <c r="F101" s="274"/>
      <c r="G101" s="13">
        <v>93</v>
      </c>
      <c r="H101" s="29">
        <v>3066319</v>
      </c>
      <c r="I101" s="29">
        <v>3495412</v>
      </c>
    </row>
    <row r="102" spans="1:9" ht="12.75" customHeight="1" x14ac:dyDescent="0.2">
      <c r="A102" s="274" t="s">
        <v>132</v>
      </c>
      <c r="B102" s="274"/>
      <c r="C102" s="274"/>
      <c r="D102" s="274"/>
      <c r="E102" s="274"/>
      <c r="F102" s="274"/>
      <c r="G102" s="13">
        <v>94</v>
      </c>
      <c r="H102" s="29">
        <v>609529</v>
      </c>
      <c r="I102" s="29">
        <v>609529</v>
      </c>
    </row>
    <row r="103" spans="1:9" ht="12.75" customHeight="1" x14ac:dyDescent="0.2">
      <c r="A103" s="274" t="s">
        <v>133</v>
      </c>
      <c r="B103" s="274"/>
      <c r="C103" s="274"/>
      <c r="D103" s="274"/>
      <c r="E103" s="274"/>
      <c r="F103" s="274"/>
      <c r="G103" s="13">
        <v>95</v>
      </c>
      <c r="H103" s="29">
        <v>21631366</v>
      </c>
      <c r="I103" s="29">
        <v>21024299</v>
      </c>
    </row>
    <row r="104" spans="1:9" ht="12.75" customHeight="1" x14ac:dyDescent="0.2">
      <c r="A104" s="274" t="s">
        <v>134</v>
      </c>
      <c r="B104" s="274"/>
      <c r="C104" s="274"/>
      <c r="D104" s="274"/>
      <c r="E104" s="274"/>
      <c r="F104" s="274"/>
      <c r="G104" s="13">
        <v>96</v>
      </c>
      <c r="H104" s="29">
        <v>39690</v>
      </c>
      <c r="I104" s="29">
        <v>1182248</v>
      </c>
    </row>
    <row r="105" spans="1:9" ht="12.75" customHeight="1" x14ac:dyDescent="0.2">
      <c r="A105" s="276" t="s">
        <v>398</v>
      </c>
      <c r="B105" s="276"/>
      <c r="C105" s="276"/>
      <c r="D105" s="276"/>
      <c r="E105" s="276"/>
      <c r="F105" s="276"/>
      <c r="G105" s="14">
        <v>97</v>
      </c>
      <c r="H105" s="30">
        <f>SUM(H106:H116)</f>
        <v>43200203</v>
      </c>
      <c r="I105" s="30">
        <f>SUM(I106:I116)</f>
        <v>41511673</v>
      </c>
    </row>
    <row r="106" spans="1:9" ht="12.75" customHeight="1" x14ac:dyDescent="0.2">
      <c r="A106" s="274" t="s">
        <v>135</v>
      </c>
      <c r="B106" s="274"/>
      <c r="C106" s="274"/>
      <c r="D106" s="274"/>
      <c r="E106" s="274"/>
      <c r="F106" s="274"/>
      <c r="G106" s="13">
        <v>98</v>
      </c>
      <c r="H106" s="29">
        <v>0</v>
      </c>
      <c r="I106" s="29">
        <v>0</v>
      </c>
    </row>
    <row r="107" spans="1:9" ht="24.6" customHeight="1" x14ac:dyDescent="0.2">
      <c r="A107" s="274" t="s">
        <v>136</v>
      </c>
      <c r="B107" s="274"/>
      <c r="C107" s="274"/>
      <c r="D107" s="274"/>
      <c r="E107" s="274"/>
      <c r="F107" s="274"/>
      <c r="G107" s="13">
        <v>99</v>
      </c>
      <c r="H107" s="29">
        <v>0</v>
      </c>
      <c r="I107" s="29">
        <v>0</v>
      </c>
    </row>
    <row r="108" spans="1:9" ht="12.75" customHeight="1" x14ac:dyDescent="0.2">
      <c r="A108" s="274" t="s">
        <v>137</v>
      </c>
      <c r="B108" s="274"/>
      <c r="C108" s="274"/>
      <c r="D108" s="274"/>
      <c r="E108" s="274"/>
      <c r="F108" s="274"/>
      <c r="G108" s="13">
        <v>100</v>
      </c>
      <c r="H108" s="29">
        <v>0</v>
      </c>
      <c r="I108" s="29">
        <v>0</v>
      </c>
    </row>
    <row r="109" spans="1:9" ht="21.6" customHeight="1" x14ac:dyDescent="0.2">
      <c r="A109" s="274" t="s">
        <v>138</v>
      </c>
      <c r="B109" s="274"/>
      <c r="C109" s="274"/>
      <c r="D109" s="274"/>
      <c r="E109" s="274"/>
      <c r="F109" s="274"/>
      <c r="G109" s="13">
        <v>101</v>
      </c>
      <c r="H109" s="29">
        <v>0</v>
      </c>
      <c r="I109" s="29">
        <v>0</v>
      </c>
    </row>
    <row r="110" spans="1:9" ht="12.75" customHeight="1" x14ac:dyDescent="0.2">
      <c r="A110" s="274" t="s">
        <v>139</v>
      </c>
      <c r="B110" s="274"/>
      <c r="C110" s="274"/>
      <c r="D110" s="274"/>
      <c r="E110" s="274"/>
      <c r="F110" s="274"/>
      <c r="G110" s="13">
        <v>102</v>
      </c>
      <c r="H110" s="29">
        <v>46453</v>
      </c>
      <c r="I110" s="29">
        <v>0</v>
      </c>
    </row>
    <row r="111" spans="1:9" ht="12.75" customHeight="1" x14ac:dyDescent="0.2">
      <c r="A111" s="274" t="s">
        <v>140</v>
      </c>
      <c r="B111" s="274"/>
      <c r="C111" s="274"/>
      <c r="D111" s="274"/>
      <c r="E111" s="274"/>
      <c r="F111" s="274"/>
      <c r="G111" s="13">
        <v>103</v>
      </c>
      <c r="H111" s="29">
        <v>31774344</v>
      </c>
      <c r="I111" s="29">
        <v>29207335</v>
      </c>
    </row>
    <row r="112" spans="1:9" ht="12.75" customHeight="1" x14ac:dyDescent="0.2">
      <c r="A112" s="274" t="s">
        <v>141</v>
      </c>
      <c r="B112" s="274"/>
      <c r="C112" s="274"/>
      <c r="D112" s="274"/>
      <c r="E112" s="274"/>
      <c r="F112" s="274"/>
      <c r="G112" s="13">
        <v>104</v>
      </c>
      <c r="H112" s="29">
        <v>0</v>
      </c>
      <c r="I112" s="29">
        <v>0</v>
      </c>
    </row>
    <row r="113" spans="1:9" ht="12.75" customHeight="1" x14ac:dyDescent="0.2">
      <c r="A113" s="274" t="s">
        <v>142</v>
      </c>
      <c r="B113" s="274"/>
      <c r="C113" s="274"/>
      <c r="D113" s="274"/>
      <c r="E113" s="274"/>
      <c r="F113" s="274"/>
      <c r="G113" s="13">
        <v>105</v>
      </c>
      <c r="H113" s="29">
        <v>0</v>
      </c>
      <c r="I113" s="29">
        <v>1599847</v>
      </c>
    </row>
    <row r="114" spans="1:9" ht="12.75" customHeight="1" x14ac:dyDescent="0.2">
      <c r="A114" s="274" t="s">
        <v>143</v>
      </c>
      <c r="B114" s="274"/>
      <c r="C114" s="274"/>
      <c r="D114" s="274"/>
      <c r="E114" s="274"/>
      <c r="F114" s="274"/>
      <c r="G114" s="13">
        <v>106</v>
      </c>
      <c r="H114" s="29">
        <v>1345000</v>
      </c>
      <c r="I114" s="29">
        <v>1077676</v>
      </c>
    </row>
    <row r="115" spans="1:9" ht="12.75" customHeight="1" x14ac:dyDescent="0.2">
      <c r="A115" s="274" t="s">
        <v>144</v>
      </c>
      <c r="B115" s="274"/>
      <c r="C115" s="274"/>
      <c r="D115" s="274"/>
      <c r="E115" s="274"/>
      <c r="F115" s="274"/>
      <c r="G115" s="13">
        <v>107</v>
      </c>
      <c r="H115" s="29">
        <v>6247316</v>
      </c>
      <c r="I115" s="29">
        <v>5491552</v>
      </c>
    </row>
    <row r="116" spans="1:9" ht="12.75" customHeight="1" x14ac:dyDescent="0.2">
      <c r="A116" s="274" t="s">
        <v>145</v>
      </c>
      <c r="B116" s="274"/>
      <c r="C116" s="274"/>
      <c r="D116" s="274"/>
      <c r="E116" s="274"/>
      <c r="F116" s="274"/>
      <c r="G116" s="13">
        <v>108</v>
      </c>
      <c r="H116" s="29">
        <v>3787090</v>
      </c>
      <c r="I116" s="29">
        <v>4135263</v>
      </c>
    </row>
    <row r="117" spans="1:9" ht="12.75" customHeight="1" x14ac:dyDescent="0.2">
      <c r="A117" s="276" t="s">
        <v>399</v>
      </c>
      <c r="B117" s="276"/>
      <c r="C117" s="276"/>
      <c r="D117" s="276"/>
      <c r="E117" s="276"/>
      <c r="F117" s="276"/>
      <c r="G117" s="14">
        <v>109</v>
      </c>
      <c r="H117" s="30">
        <f>SUM(H118:H131)</f>
        <v>377486959</v>
      </c>
      <c r="I117" s="30">
        <f>SUM(I118:I131)</f>
        <v>380088874</v>
      </c>
    </row>
    <row r="118" spans="1:9" ht="12.75" customHeight="1" x14ac:dyDescent="0.2">
      <c r="A118" s="274" t="s">
        <v>146</v>
      </c>
      <c r="B118" s="274"/>
      <c r="C118" s="274"/>
      <c r="D118" s="274"/>
      <c r="E118" s="274"/>
      <c r="F118" s="274"/>
      <c r="G118" s="13">
        <v>110</v>
      </c>
      <c r="H118" s="29">
        <v>0</v>
      </c>
      <c r="I118" s="29">
        <v>0</v>
      </c>
    </row>
    <row r="119" spans="1:9" ht="22.15" customHeight="1" x14ac:dyDescent="0.2">
      <c r="A119" s="274" t="s">
        <v>147</v>
      </c>
      <c r="B119" s="274"/>
      <c r="C119" s="274"/>
      <c r="D119" s="274"/>
      <c r="E119" s="274"/>
      <c r="F119" s="274"/>
      <c r="G119" s="13">
        <v>111</v>
      </c>
      <c r="H119" s="29">
        <v>0</v>
      </c>
      <c r="I119" s="29">
        <v>0</v>
      </c>
    </row>
    <row r="120" spans="1:9" ht="12.75" customHeight="1" x14ac:dyDescent="0.2">
      <c r="A120" s="274" t="s">
        <v>148</v>
      </c>
      <c r="B120" s="274"/>
      <c r="C120" s="274"/>
      <c r="D120" s="274"/>
      <c r="E120" s="274"/>
      <c r="F120" s="274"/>
      <c r="G120" s="13">
        <v>112</v>
      </c>
      <c r="H120" s="29">
        <v>15501708</v>
      </c>
      <c r="I120" s="29">
        <v>10634727</v>
      </c>
    </row>
    <row r="121" spans="1:9" ht="23.45" customHeight="1" x14ac:dyDescent="0.2">
      <c r="A121" s="274" t="s">
        <v>149</v>
      </c>
      <c r="B121" s="274"/>
      <c r="C121" s="274"/>
      <c r="D121" s="274"/>
      <c r="E121" s="274"/>
      <c r="F121" s="274"/>
      <c r="G121" s="13">
        <v>113</v>
      </c>
      <c r="H121" s="29">
        <v>0</v>
      </c>
      <c r="I121" s="29">
        <v>0</v>
      </c>
    </row>
    <row r="122" spans="1:9" ht="12.75" customHeight="1" x14ac:dyDescent="0.2">
      <c r="A122" s="274" t="s">
        <v>150</v>
      </c>
      <c r="B122" s="274"/>
      <c r="C122" s="274"/>
      <c r="D122" s="274"/>
      <c r="E122" s="274"/>
      <c r="F122" s="274"/>
      <c r="G122" s="13">
        <v>114</v>
      </c>
      <c r="H122" s="29">
        <v>10000</v>
      </c>
      <c r="I122" s="29">
        <v>121591</v>
      </c>
    </row>
    <row r="123" spans="1:9" ht="12.75" customHeight="1" x14ac:dyDescent="0.2">
      <c r="A123" s="274" t="s">
        <v>151</v>
      </c>
      <c r="B123" s="274"/>
      <c r="C123" s="274"/>
      <c r="D123" s="274"/>
      <c r="E123" s="274"/>
      <c r="F123" s="274"/>
      <c r="G123" s="13">
        <v>115</v>
      </c>
      <c r="H123" s="29">
        <v>28081379</v>
      </c>
      <c r="I123" s="29">
        <v>14257556</v>
      </c>
    </row>
    <row r="124" spans="1:9" ht="12.75" customHeight="1" x14ac:dyDescent="0.2">
      <c r="A124" s="274" t="s">
        <v>152</v>
      </c>
      <c r="B124" s="274"/>
      <c r="C124" s="274"/>
      <c r="D124" s="274"/>
      <c r="E124" s="274"/>
      <c r="F124" s="274"/>
      <c r="G124" s="13">
        <v>116</v>
      </c>
      <c r="H124" s="29">
        <v>132754442</v>
      </c>
      <c r="I124" s="29">
        <v>180876447</v>
      </c>
    </row>
    <row r="125" spans="1:9" ht="12.75" customHeight="1" x14ac:dyDescent="0.2">
      <c r="A125" s="274" t="s">
        <v>153</v>
      </c>
      <c r="B125" s="274"/>
      <c r="C125" s="274"/>
      <c r="D125" s="274"/>
      <c r="E125" s="274"/>
      <c r="F125" s="274"/>
      <c r="G125" s="13">
        <v>117</v>
      </c>
      <c r="H125" s="29">
        <v>123888897</v>
      </c>
      <c r="I125" s="29">
        <v>102685386</v>
      </c>
    </row>
    <row r="126" spans="1:9" x14ac:dyDescent="0.2">
      <c r="A126" s="274" t="s">
        <v>154</v>
      </c>
      <c r="B126" s="274"/>
      <c r="C126" s="274"/>
      <c r="D126" s="274"/>
      <c r="E126" s="274"/>
      <c r="F126" s="274"/>
      <c r="G126" s="13">
        <v>118</v>
      </c>
      <c r="H126" s="29">
        <v>195000</v>
      </c>
      <c r="I126" s="29">
        <v>267731</v>
      </c>
    </row>
    <row r="127" spans="1:9" x14ac:dyDescent="0.2">
      <c r="A127" s="274" t="s">
        <v>155</v>
      </c>
      <c r="B127" s="274"/>
      <c r="C127" s="274"/>
      <c r="D127" s="274"/>
      <c r="E127" s="274"/>
      <c r="F127" s="274"/>
      <c r="G127" s="13">
        <v>119</v>
      </c>
      <c r="H127" s="29">
        <v>11706100</v>
      </c>
      <c r="I127" s="29">
        <v>13608504</v>
      </c>
    </row>
    <row r="128" spans="1:9" x14ac:dyDescent="0.2">
      <c r="A128" s="274" t="s">
        <v>156</v>
      </c>
      <c r="B128" s="274"/>
      <c r="C128" s="274"/>
      <c r="D128" s="274"/>
      <c r="E128" s="274"/>
      <c r="F128" s="274"/>
      <c r="G128" s="13">
        <v>120</v>
      </c>
      <c r="H128" s="29">
        <v>24490575</v>
      </c>
      <c r="I128" s="29">
        <v>31217519</v>
      </c>
    </row>
    <row r="129" spans="1:9" x14ac:dyDescent="0.2">
      <c r="A129" s="274" t="s">
        <v>157</v>
      </c>
      <c r="B129" s="274"/>
      <c r="C129" s="274"/>
      <c r="D129" s="274"/>
      <c r="E129" s="274"/>
      <c r="F129" s="274"/>
      <c r="G129" s="13">
        <v>121</v>
      </c>
      <c r="H129" s="29">
        <v>322252</v>
      </c>
      <c r="I129" s="29">
        <v>383275</v>
      </c>
    </row>
    <row r="130" spans="1:9" x14ac:dyDescent="0.2">
      <c r="A130" s="274" t="s">
        <v>158</v>
      </c>
      <c r="B130" s="274"/>
      <c r="C130" s="274"/>
      <c r="D130" s="274"/>
      <c r="E130" s="274"/>
      <c r="F130" s="274"/>
      <c r="G130" s="13">
        <v>122</v>
      </c>
      <c r="H130" s="29">
        <v>41226</v>
      </c>
      <c r="I130" s="29">
        <v>34126</v>
      </c>
    </row>
    <row r="131" spans="1:9" x14ac:dyDescent="0.2">
      <c r="A131" s="274" t="s">
        <v>159</v>
      </c>
      <c r="B131" s="274"/>
      <c r="C131" s="274"/>
      <c r="D131" s="274"/>
      <c r="E131" s="274"/>
      <c r="F131" s="274"/>
      <c r="G131" s="13">
        <v>123</v>
      </c>
      <c r="H131" s="29">
        <v>40495380</v>
      </c>
      <c r="I131" s="29">
        <v>26002012</v>
      </c>
    </row>
    <row r="132" spans="1:9" ht="22.15" customHeight="1" x14ac:dyDescent="0.2">
      <c r="A132" s="275" t="s">
        <v>160</v>
      </c>
      <c r="B132" s="275"/>
      <c r="C132" s="275"/>
      <c r="D132" s="275"/>
      <c r="E132" s="275"/>
      <c r="F132" s="275"/>
      <c r="G132" s="13">
        <v>124</v>
      </c>
      <c r="H132" s="29">
        <v>36293389</v>
      </c>
      <c r="I132" s="29">
        <v>38864233</v>
      </c>
    </row>
    <row r="133" spans="1:9" x14ac:dyDescent="0.2">
      <c r="A133" s="276" t="s">
        <v>400</v>
      </c>
      <c r="B133" s="276"/>
      <c r="C133" s="276"/>
      <c r="D133" s="276"/>
      <c r="E133" s="276"/>
      <c r="F133" s="276"/>
      <c r="G133" s="14">
        <v>125</v>
      </c>
      <c r="H133" s="30">
        <f>H75+H98+H105+H117+H132</f>
        <v>1019368293</v>
      </c>
      <c r="I133" s="30">
        <f>I75+I98+I105+I117+I132</f>
        <v>1095304224</v>
      </c>
    </row>
    <row r="134" spans="1:9" x14ac:dyDescent="0.2">
      <c r="A134" s="275" t="s">
        <v>161</v>
      </c>
      <c r="B134" s="275"/>
      <c r="C134" s="275"/>
      <c r="D134" s="275"/>
      <c r="E134" s="275"/>
      <c r="F134" s="275"/>
      <c r="G134" s="13">
        <v>126</v>
      </c>
      <c r="H134" s="29">
        <v>776014997</v>
      </c>
      <c r="I134" s="29">
        <v>1165302646</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zoomScaleNormal="100" zoomScaleSheetLayoutView="100" workbookViewId="0">
      <selection activeCell="H112" sqref="H112:K113"/>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311" t="s">
        <v>162</v>
      </c>
      <c r="B1" s="282"/>
      <c r="C1" s="282"/>
      <c r="D1" s="282"/>
      <c r="E1" s="282"/>
      <c r="F1" s="282"/>
      <c r="G1" s="282"/>
      <c r="H1" s="282"/>
      <c r="I1" s="282"/>
    </row>
    <row r="2" spans="1:11" x14ac:dyDescent="0.2">
      <c r="A2" s="310" t="s">
        <v>533</v>
      </c>
      <c r="B2" s="284"/>
      <c r="C2" s="284"/>
      <c r="D2" s="284"/>
      <c r="E2" s="284"/>
      <c r="F2" s="284"/>
      <c r="G2" s="284"/>
      <c r="H2" s="284"/>
      <c r="I2" s="284"/>
      <c r="J2" s="108"/>
      <c r="K2" s="108"/>
    </row>
    <row r="3" spans="1:11" x14ac:dyDescent="0.2">
      <c r="A3" s="315" t="s">
        <v>499</v>
      </c>
      <c r="B3" s="316"/>
      <c r="C3" s="316"/>
      <c r="D3" s="316"/>
      <c r="E3" s="316"/>
      <c r="F3" s="316"/>
      <c r="G3" s="316"/>
      <c r="H3" s="316"/>
      <c r="I3" s="316"/>
      <c r="J3" s="317"/>
      <c r="K3" s="317"/>
    </row>
    <row r="4" spans="1:11" x14ac:dyDescent="0.2">
      <c r="A4" s="318" t="s">
        <v>518</v>
      </c>
      <c r="B4" s="319"/>
      <c r="C4" s="319"/>
      <c r="D4" s="319"/>
      <c r="E4" s="319"/>
      <c r="F4" s="319"/>
      <c r="G4" s="319"/>
      <c r="H4" s="319"/>
      <c r="I4" s="319"/>
      <c r="J4" s="320"/>
      <c r="K4" s="320"/>
    </row>
    <row r="5" spans="1:11" ht="22.15" customHeight="1" x14ac:dyDescent="0.2">
      <c r="A5" s="312" t="s">
        <v>163</v>
      </c>
      <c r="B5" s="292"/>
      <c r="C5" s="292"/>
      <c r="D5" s="292"/>
      <c r="E5" s="292"/>
      <c r="F5" s="292"/>
      <c r="G5" s="312" t="s">
        <v>164</v>
      </c>
      <c r="H5" s="313" t="s">
        <v>165</v>
      </c>
      <c r="I5" s="314"/>
      <c r="J5" s="313" t="s">
        <v>166</v>
      </c>
      <c r="K5" s="314"/>
    </row>
    <row r="6" spans="1:11" x14ac:dyDescent="0.2">
      <c r="A6" s="292"/>
      <c r="B6" s="292"/>
      <c r="C6" s="292"/>
      <c r="D6" s="292"/>
      <c r="E6" s="292"/>
      <c r="F6" s="292"/>
      <c r="G6" s="292"/>
      <c r="H6" s="16" t="s">
        <v>167</v>
      </c>
      <c r="I6" s="16" t="s">
        <v>168</v>
      </c>
      <c r="J6" s="16" t="s">
        <v>169</v>
      </c>
      <c r="K6" s="16" t="s">
        <v>170</v>
      </c>
    </row>
    <row r="7" spans="1:11" x14ac:dyDescent="0.2">
      <c r="A7" s="321">
        <v>1</v>
      </c>
      <c r="B7" s="290"/>
      <c r="C7" s="290"/>
      <c r="D7" s="290"/>
      <c r="E7" s="290"/>
      <c r="F7" s="290"/>
      <c r="G7" s="15">
        <v>2</v>
      </c>
      <c r="H7" s="16">
        <v>3</v>
      </c>
      <c r="I7" s="16">
        <v>4</v>
      </c>
      <c r="J7" s="16">
        <v>5</v>
      </c>
      <c r="K7" s="16">
        <v>6</v>
      </c>
    </row>
    <row r="8" spans="1:11" x14ac:dyDescent="0.2">
      <c r="A8" s="304" t="s">
        <v>401</v>
      </c>
      <c r="B8" s="305"/>
      <c r="C8" s="305"/>
      <c r="D8" s="305"/>
      <c r="E8" s="305"/>
      <c r="F8" s="305"/>
      <c r="G8" s="14">
        <v>1</v>
      </c>
      <c r="H8" s="109">
        <f>SUM(H9:H13)</f>
        <v>615162217</v>
      </c>
      <c r="I8" s="109">
        <f>SUM(I9:I13)</f>
        <v>223192728</v>
      </c>
      <c r="J8" s="109">
        <f>SUM(J9:J13)</f>
        <v>745291638</v>
      </c>
      <c r="K8" s="109">
        <f>SUM(K9:K13)</f>
        <v>258967308</v>
      </c>
    </row>
    <row r="9" spans="1:11" x14ac:dyDescent="0.2">
      <c r="A9" s="274" t="s">
        <v>171</v>
      </c>
      <c r="B9" s="274"/>
      <c r="C9" s="274"/>
      <c r="D9" s="274"/>
      <c r="E9" s="274"/>
      <c r="F9" s="274"/>
      <c r="G9" s="13">
        <v>2</v>
      </c>
      <c r="H9" s="29">
        <v>0</v>
      </c>
      <c r="I9" s="29">
        <v>0</v>
      </c>
      <c r="J9" s="29">
        <v>0</v>
      </c>
      <c r="K9" s="29">
        <v>0</v>
      </c>
    </row>
    <row r="10" spans="1:11" x14ac:dyDescent="0.2">
      <c r="A10" s="274" t="s">
        <v>172</v>
      </c>
      <c r="B10" s="274"/>
      <c r="C10" s="274"/>
      <c r="D10" s="274"/>
      <c r="E10" s="274"/>
      <c r="F10" s="274"/>
      <c r="G10" s="13">
        <v>3</v>
      </c>
      <c r="H10" s="29">
        <v>601084257</v>
      </c>
      <c r="I10" s="29">
        <v>218162034</v>
      </c>
      <c r="J10" s="29">
        <v>734572852</v>
      </c>
      <c r="K10" s="29">
        <v>255880242</v>
      </c>
    </row>
    <row r="11" spans="1:11" x14ac:dyDescent="0.2">
      <c r="A11" s="274" t="s">
        <v>173</v>
      </c>
      <c r="B11" s="274"/>
      <c r="C11" s="274"/>
      <c r="D11" s="274"/>
      <c r="E11" s="274"/>
      <c r="F11" s="274"/>
      <c r="G11" s="13">
        <v>4</v>
      </c>
      <c r="H11" s="29">
        <v>0</v>
      </c>
      <c r="I11" s="29">
        <v>0</v>
      </c>
      <c r="J11" s="29">
        <v>0</v>
      </c>
      <c r="K11" s="29">
        <v>0</v>
      </c>
    </row>
    <row r="12" spans="1:11" x14ac:dyDescent="0.2">
      <c r="A12" s="274" t="s">
        <v>174</v>
      </c>
      <c r="B12" s="274"/>
      <c r="C12" s="274"/>
      <c r="D12" s="274"/>
      <c r="E12" s="274"/>
      <c r="F12" s="274"/>
      <c r="G12" s="13">
        <v>5</v>
      </c>
      <c r="H12" s="29">
        <v>0</v>
      </c>
      <c r="I12" s="29">
        <v>0</v>
      </c>
      <c r="J12" s="29">
        <v>0</v>
      </c>
      <c r="K12" s="29">
        <v>0</v>
      </c>
    </row>
    <row r="13" spans="1:11" x14ac:dyDescent="0.2">
      <c r="A13" s="274" t="s">
        <v>175</v>
      </c>
      <c r="B13" s="274"/>
      <c r="C13" s="274"/>
      <c r="D13" s="274"/>
      <c r="E13" s="274"/>
      <c r="F13" s="274"/>
      <c r="G13" s="13">
        <v>6</v>
      </c>
      <c r="H13" s="29">
        <v>14077960</v>
      </c>
      <c r="I13" s="29">
        <v>5030694</v>
      </c>
      <c r="J13" s="29">
        <v>10718786</v>
      </c>
      <c r="K13" s="29">
        <v>3087066</v>
      </c>
    </row>
    <row r="14" spans="1:11" ht="22.15" customHeight="1" x14ac:dyDescent="0.2">
      <c r="A14" s="304" t="s">
        <v>402</v>
      </c>
      <c r="B14" s="305"/>
      <c r="C14" s="305"/>
      <c r="D14" s="305"/>
      <c r="E14" s="305"/>
      <c r="F14" s="305"/>
      <c r="G14" s="14">
        <v>7</v>
      </c>
      <c r="H14" s="109">
        <f>H15+H16+H20+H24+H25+H26+H29+H36</f>
        <v>565143501</v>
      </c>
      <c r="I14" s="109">
        <f>I15+I16+I20+I24+I25+I26+I29+I36</f>
        <v>200619406</v>
      </c>
      <c r="J14" s="109">
        <f>J15+J16+J20+J24+J25+J26+J29+J36</f>
        <v>622496933</v>
      </c>
      <c r="K14" s="109">
        <f>K15+K16+K20+K24+K25+K26+K29+K36</f>
        <v>215584996</v>
      </c>
    </row>
    <row r="15" spans="1:11" x14ac:dyDescent="0.2">
      <c r="A15" s="274" t="s">
        <v>176</v>
      </c>
      <c r="B15" s="274"/>
      <c r="C15" s="274"/>
      <c r="D15" s="274"/>
      <c r="E15" s="274"/>
      <c r="F15" s="274"/>
      <c r="G15" s="13">
        <v>8</v>
      </c>
      <c r="H15" s="29">
        <v>-20782978</v>
      </c>
      <c r="I15" s="29">
        <v>4808347</v>
      </c>
      <c r="J15" s="29">
        <v>649960</v>
      </c>
      <c r="K15" s="29">
        <v>8140792</v>
      </c>
    </row>
    <row r="16" spans="1:11" x14ac:dyDescent="0.2">
      <c r="A16" s="278" t="s">
        <v>403</v>
      </c>
      <c r="B16" s="278"/>
      <c r="C16" s="278"/>
      <c r="D16" s="278"/>
      <c r="E16" s="278"/>
      <c r="F16" s="278"/>
      <c r="G16" s="14">
        <v>9</v>
      </c>
      <c r="H16" s="109">
        <f>SUM(H17:H19)</f>
        <v>431080618</v>
      </c>
      <c r="I16" s="109">
        <f>SUM(I17:I19)</f>
        <v>141254285</v>
      </c>
      <c r="J16" s="109">
        <f>SUM(J17:J19)</f>
        <v>430213936</v>
      </c>
      <c r="K16" s="109">
        <f>SUM(K17:K19)</f>
        <v>139188037</v>
      </c>
    </row>
    <row r="17" spans="1:11" x14ac:dyDescent="0.2">
      <c r="A17" s="306" t="s">
        <v>177</v>
      </c>
      <c r="B17" s="306"/>
      <c r="C17" s="306"/>
      <c r="D17" s="306"/>
      <c r="E17" s="306"/>
      <c r="F17" s="306"/>
      <c r="G17" s="13">
        <v>10</v>
      </c>
      <c r="H17" s="29">
        <v>338148556</v>
      </c>
      <c r="I17" s="29">
        <v>106452601</v>
      </c>
      <c r="J17" s="29">
        <v>318408766</v>
      </c>
      <c r="K17" s="29">
        <v>98960093</v>
      </c>
    </row>
    <row r="18" spans="1:11" x14ac:dyDescent="0.2">
      <c r="A18" s="306" t="s">
        <v>178</v>
      </c>
      <c r="B18" s="306"/>
      <c r="C18" s="306"/>
      <c r="D18" s="306"/>
      <c r="E18" s="306"/>
      <c r="F18" s="306"/>
      <c r="G18" s="13">
        <v>11</v>
      </c>
      <c r="H18" s="29">
        <v>31175619</v>
      </c>
      <c r="I18" s="29">
        <v>10707672</v>
      </c>
      <c r="J18" s="29">
        <v>30185363</v>
      </c>
      <c r="K18" s="29">
        <v>10815160</v>
      </c>
    </row>
    <row r="19" spans="1:11" x14ac:dyDescent="0.2">
      <c r="A19" s="306" t="s">
        <v>179</v>
      </c>
      <c r="B19" s="306"/>
      <c r="C19" s="306"/>
      <c r="D19" s="306"/>
      <c r="E19" s="306"/>
      <c r="F19" s="306"/>
      <c r="G19" s="13">
        <v>12</v>
      </c>
      <c r="H19" s="29">
        <v>61756443</v>
      </c>
      <c r="I19" s="29">
        <v>24094012</v>
      </c>
      <c r="J19" s="29">
        <v>81619807</v>
      </c>
      <c r="K19" s="29">
        <v>29412784</v>
      </c>
    </row>
    <row r="20" spans="1:11" x14ac:dyDescent="0.2">
      <c r="A20" s="278" t="s">
        <v>404</v>
      </c>
      <c r="B20" s="278"/>
      <c r="C20" s="278"/>
      <c r="D20" s="278"/>
      <c r="E20" s="278"/>
      <c r="F20" s="278"/>
      <c r="G20" s="14">
        <v>13</v>
      </c>
      <c r="H20" s="109">
        <f>SUM(H21:H23)</f>
        <v>107507899</v>
      </c>
      <c r="I20" s="109">
        <f>SUM(I21:I23)</f>
        <v>38711311</v>
      </c>
      <c r="J20" s="109">
        <f>SUM(J21:J23)</f>
        <v>131234031</v>
      </c>
      <c r="K20" s="109">
        <f>SUM(K21:K23)</f>
        <v>46696942</v>
      </c>
    </row>
    <row r="21" spans="1:11" x14ac:dyDescent="0.2">
      <c r="A21" s="306" t="s">
        <v>180</v>
      </c>
      <c r="B21" s="306"/>
      <c r="C21" s="306"/>
      <c r="D21" s="306"/>
      <c r="E21" s="306"/>
      <c r="F21" s="306"/>
      <c r="G21" s="13">
        <v>14</v>
      </c>
      <c r="H21" s="29">
        <v>67392383</v>
      </c>
      <c r="I21" s="29">
        <v>24388445</v>
      </c>
      <c r="J21" s="29">
        <v>82893865</v>
      </c>
      <c r="K21" s="29">
        <v>29648871</v>
      </c>
    </row>
    <row r="22" spans="1:11" x14ac:dyDescent="0.2">
      <c r="A22" s="306" t="s">
        <v>181</v>
      </c>
      <c r="B22" s="306"/>
      <c r="C22" s="306"/>
      <c r="D22" s="306"/>
      <c r="E22" s="306"/>
      <c r="F22" s="306"/>
      <c r="G22" s="13">
        <v>15</v>
      </c>
      <c r="H22" s="29">
        <v>26825762</v>
      </c>
      <c r="I22" s="29">
        <v>9574211</v>
      </c>
      <c r="J22" s="29">
        <v>32500987</v>
      </c>
      <c r="K22" s="29">
        <v>11470267</v>
      </c>
    </row>
    <row r="23" spans="1:11" x14ac:dyDescent="0.2">
      <c r="A23" s="306" t="s">
        <v>182</v>
      </c>
      <c r="B23" s="306"/>
      <c r="C23" s="306"/>
      <c r="D23" s="306"/>
      <c r="E23" s="306"/>
      <c r="F23" s="306"/>
      <c r="G23" s="13">
        <v>16</v>
      </c>
      <c r="H23" s="29">
        <v>13289754</v>
      </c>
      <c r="I23" s="29">
        <v>4748655</v>
      </c>
      <c r="J23" s="29">
        <v>15839179</v>
      </c>
      <c r="K23" s="29">
        <v>5577804</v>
      </c>
    </row>
    <row r="24" spans="1:11" x14ac:dyDescent="0.2">
      <c r="A24" s="274" t="s">
        <v>183</v>
      </c>
      <c r="B24" s="274"/>
      <c r="C24" s="274"/>
      <c r="D24" s="274"/>
      <c r="E24" s="274"/>
      <c r="F24" s="274"/>
      <c r="G24" s="13">
        <v>17</v>
      </c>
      <c r="H24" s="29">
        <v>14010438</v>
      </c>
      <c r="I24" s="29">
        <v>4690303</v>
      </c>
      <c r="J24" s="29">
        <v>16746666</v>
      </c>
      <c r="K24" s="29">
        <v>5616798</v>
      </c>
    </row>
    <row r="25" spans="1:11" x14ac:dyDescent="0.2">
      <c r="A25" s="274" t="s">
        <v>184</v>
      </c>
      <c r="B25" s="274"/>
      <c r="C25" s="274"/>
      <c r="D25" s="274"/>
      <c r="E25" s="274"/>
      <c r="F25" s="274"/>
      <c r="G25" s="13">
        <v>18</v>
      </c>
      <c r="H25" s="29">
        <v>30764964</v>
      </c>
      <c r="I25" s="29">
        <v>10614939</v>
      </c>
      <c r="J25" s="29">
        <v>41040960</v>
      </c>
      <c r="K25" s="29">
        <v>14587976</v>
      </c>
    </row>
    <row r="26" spans="1:11" x14ac:dyDescent="0.2">
      <c r="A26" s="278" t="s">
        <v>405</v>
      </c>
      <c r="B26" s="278"/>
      <c r="C26" s="278"/>
      <c r="D26" s="278"/>
      <c r="E26" s="278"/>
      <c r="F26" s="278"/>
      <c r="G26" s="14">
        <v>19</v>
      </c>
      <c r="H26" s="109">
        <f>H27+H28</f>
        <v>233496</v>
      </c>
      <c r="I26" s="109">
        <f>I27+I28</f>
        <v>64624</v>
      </c>
      <c r="J26" s="109">
        <f>J27+J28</f>
        <v>1381619</v>
      </c>
      <c r="K26" s="109">
        <f>K27+K28</f>
        <v>1140676</v>
      </c>
    </row>
    <row r="27" spans="1:11" x14ac:dyDescent="0.2">
      <c r="A27" s="306" t="s">
        <v>185</v>
      </c>
      <c r="B27" s="306"/>
      <c r="C27" s="306"/>
      <c r="D27" s="306"/>
      <c r="E27" s="306"/>
      <c r="F27" s="306"/>
      <c r="G27" s="13">
        <v>20</v>
      </c>
      <c r="H27" s="29">
        <v>62307</v>
      </c>
      <c r="I27" s="29">
        <v>0</v>
      </c>
      <c r="J27" s="29">
        <v>17100</v>
      </c>
      <c r="K27" s="29">
        <v>1411</v>
      </c>
    </row>
    <row r="28" spans="1:11" x14ac:dyDescent="0.2">
      <c r="A28" s="306" t="s">
        <v>186</v>
      </c>
      <c r="B28" s="306"/>
      <c r="C28" s="306"/>
      <c r="D28" s="306"/>
      <c r="E28" s="306"/>
      <c r="F28" s="306"/>
      <c r="G28" s="13">
        <v>21</v>
      </c>
      <c r="H28" s="29">
        <v>171189</v>
      </c>
      <c r="I28" s="29">
        <v>64624</v>
      </c>
      <c r="J28" s="29">
        <v>1364519</v>
      </c>
      <c r="K28" s="29">
        <v>1139265</v>
      </c>
    </row>
    <row r="29" spans="1:11" x14ac:dyDescent="0.2">
      <c r="A29" s="278" t="s">
        <v>406</v>
      </c>
      <c r="B29" s="278"/>
      <c r="C29" s="278"/>
      <c r="D29" s="278"/>
      <c r="E29" s="278"/>
      <c r="F29" s="278"/>
      <c r="G29" s="14">
        <v>22</v>
      </c>
      <c r="H29" s="109">
        <f>SUM(H30:H35)</f>
        <v>0</v>
      </c>
      <c r="I29" s="109">
        <f>SUM(I30:I35)</f>
        <v>0</v>
      </c>
      <c r="J29" s="109">
        <f>SUM(J30:J35)</f>
        <v>0</v>
      </c>
      <c r="K29" s="109">
        <f>SUM(K30:K35)</f>
        <v>0</v>
      </c>
    </row>
    <row r="30" spans="1:11" x14ac:dyDescent="0.2">
      <c r="A30" s="306" t="s">
        <v>187</v>
      </c>
      <c r="B30" s="306"/>
      <c r="C30" s="306"/>
      <c r="D30" s="306"/>
      <c r="E30" s="306"/>
      <c r="F30" s="306"/>
      <c r="G30" s="13">
        <v>23</v>
      </c>
      <c r="H30" s="29">
        <v>0</v>
      </c>
      <c r="I30" s="29">
        <v>0</v>
      </c>
      <c r="J30" s="29">
        <v>0</v>
      </c>
      <c r="K30" s="29">
        <v>0</v>
      </c>
    </row>
    <row r="31" spans="1:11" x14ac:dyDescent="0.2">
      <c r="A31" s="306" t="s">
        <v>188</v>
      </c>
      <c r="B31" s="306"/>
      <c r="C31" s="306"/>
      <c r="D31" s="306"/>
      <c r="E31" s="306"/>
      <c r="F31" s="306"/>
      <c r="G31" s="13">
        <v>24</v>
      </c>
      <c r="H31" s="29">
        <v>0</v>
      </c>
      <c r="I31" s="29">
        <v>0</v>
      </c>
      <c r="J31" s="29">
        <v>0</v>
      </c>
      <c r="K31" s="29">
        <v>0</v>
      </c>
    </row>
    <row r="32" spans="1:11" x14ac:dyDescent="0.2">
      <c r="A32" s="306" t="s">
        <v>189</v>
      </c>
      <c r="B32" s="306"/>
      <c r="C32" s="306"/>
      <c r="D32" s="306"/>
      <c r="E32" s="306"/>
      <c r="F32" s="306"/>
      <c r="G32" s="13">
        <v>25</v>
      </c>
      <c r="H32" s="29">
        <v>0</v>
      </c>
      <c r="I32" s="29">
        <v>0</v>
      </c>
      <c r="J32" s="29">
        <v>0</v>
      </c>
      <c r="K32" s="29">
        <v>0</v>
      </c>
    </row>
    <row r="33" spans="1:11" x14ac:dyDescent="0.2">
      <c r="A33" s="306" t="s">
        <v>190</v>
      </c>
      <c r="B33" s="306"/>
      <c r="C33" s="306"/>
      <c r="D33" s="306"/>
      <c r="E33" s="306"/>
      <c r="F33" s="306"/>
      <c r="G33" s="13">
        <v>26</v>
      </c>
      <c r="H33" s="29">
        <v>0</v>
      </c>
      <c r="I33" s="29">
        <v>0</v>
      </c>
      <c r="J33" s="29">
        <v>0</v>
      </c>
      <c r="K33" s="29">
        <v>0</v>
      </c>
    </row>
    <row r="34" spans="1:11" x14ac:dyDescent="0.2">
      <c r="A34" s="306" t="s">
        <v>191</v>
      </c>
      <c r="B34" s="306"/>
      <c r="C34" s="306"/>
      <c r="D34" s="306"/>
      <c r="E34" s="306"/>
      <c r="F34" s="306"/>
      <c r="G34" s="13">
        <v>27</v>
      </c>
      <c r="H34" s="29">
        <v>0</v>
      </c>
      <c r="I34" s="29">
        <v>0</v>
      </c>
      <c r="J34" s="29">
        <v>0</v>
      </c>
      <c r="K34" s="29">
        <v>0</v>
      </c>
    </row>
    <row r="35" spans="1:11" x14ac:dyDescent="0.2">
      <c r="A35" s="306" t="s">
        <v>192</v>
      </c>
      <c r="B35" s="306"/>
      <c r="C35" s="306"/>
      <c r="D35" s="306"/>
      <c r="E35" s="306"/>
      <c r="F35" s="306"/>
      <c r="G35" s="13">
        <v>28</v>
      </c>
      <c r="H35" s="29">
        <v>0</v>
      </c>
      <c r="I35" s="29">
        <v>0</v>
      </c>
      <c r="J35" s="29">
        <v>0</v>
      </c>
      <c r="K35" s="29">
        <v>0</v>
      </c>
    </row>
    <row r="36" spans="1:11" x14ac:dyDescent="0.2">
      <c r="A36" s="274" t="s">
        <v>193</v>
      </c>
      <c r="B36" s="274"/>
      <c r="C36" s="274"/>
      <c r="D36" s="274"/>
      <c r="E36" s="274"/>
      <c r="F36" s="274"/>
      <c r="G36" s="13">
        <v>29</v>
      </c>
      <c r="H36" s="29">
        <v>2329064</v>
      </c>
      <c r="I36" s="29">
        <v>475597</v>
      </c>
      <c r="J36" s="29">
        <v>1229761</v>
      </c>
      <c r="K36" s="29">
        <v>213775</v>
      </c>
    </row>
    <row r="37" spans="1:11" x14ac:dyDescent="0.2">
      <c r="A37" s="304" t="s">
        <v>407</v>
      </c>
      <c r="B37" s="305"/>
      <c r="C37" s="305"/>
      <c r="D37" s="305"/>
      <c r="E37" s="305"/>
      <c r="F37" s="305"/>
      <c r="G37" s="14">
        <v>30</v>
      </c>
      <c r="H37" s="109">
        <f>SUM(H38:H47)</f>
        <v>1289034</v>
      </c>
      <c r="I37" s="109">
        <f>SUM(I38:I47)</f>
        <v>598011</v>
      </c>
      <c r="J37" s="109">
        <f>SUM(J38:J47)</f>
        <v>3888628</v>
      </c>
      <c r="K37" s="109">
        <f>SUM(K38:K47)</f>
        <v>1252303</v>
      </c>
    </row>
    <row r="38" spans="1:11" ht="23.45" customHeight="1" x14ac:dyDescent="0.2">
      <c r="A38" s="274" t="s">
        <v>194</v>
      </c>
      <c r="B38" s="274"/>
      <c r="C38" s="274"/>
      <c r="D38" s="274"/>
      <c r="E38" s="274"/>
      <c r="F38" s="274"/>
      <c r="G38" s="13">
        <v>31</v>
      </c>
      <c r="H38" s="29">
        <v>0</v>
      </c>
      <c r="I38" s="29">
        <v>0</v>
      </c>
      <c r="J38" s="29">
        <v>0</v>
      </c>
      <c r="K38" s="29">
        <v>0</v>
      </c>
    </row>
    <row r="39" spans="1:11" ht="25.15" customHeight="1" x14ac:dyDescent="0.2">
      <c r="A39" s="274" t="s">
        <v>195</v>
      </c>
      <c r="B39" s="274"/>
      <c r="C39" s="274"/>
      <c r="D39" s="274"/>
      <c r="E39" s="274"/>
      <c r="F39" s="274"/>
      <c r="G39" s="13">
        <v>32</v>
      </c>
      <c r="H39" s="29">
        <v>0</v>
      </c>
      <c r="I39" s="29">
        <v>0</v>
      </c>
      <c r="J39" s="29">
        <v>0</v>
      </c>
      <c r="K39" s="29">
        <v>0</v>
      </c>
    </row>
    <row r="40" spans="1:11" ht="25.15" customHeight="1" x14ac:dyDescent="0.2">
      <c r="A40" s="274" t="s">
        <v>196</v>
      </c>
      <c r="B40" s="274"/>
      <c r="C40" s="274"/>
      <c r="D40" s="274"/>
      <c r="E40" s="274"/>
      <c r="F40" s="274"/>
      <c r="G40" s="13">
        <v>33</v>
      </c>
      <c r="H40" s="29">
        <v>0</v>
      </c>
      <c r="I40" s="29">
        <v>0</v>
      </c>
      <c r="J40" s="29">
        <v>0</v>
      </c>
      <c r="K40" s="29">
        <v>0</v>
      </c>
    </row>
    <row r="41" spans="1:11" ht="25.15" customHeight="1" x14ac:dyDescent="0.2">
      <c r="A41" s="274" t="s">
        <v>197</v>
      </c>
      <c r="B41" s="274"/>
      <c r="C41" s="274"/>
      <c r="D41" s="274"/>
      <c r="E41" s="274"/>
      <c r="F41" s="274"/>
      <c r="G41" s="13">
        <v>34</v>
      </c>
      <c r="H41" s="29">
        <v>0</v>
      </c>
      <c r="I41" s="29">
        <v>0</v>
      </c>
      <c r="J41" s="29">
        <v>0</v>
      </c>
      <c r="K41" s="29">
        <v>0</v>
      </c>
    </row>
    <row r="42" spans="1:11" ht="25.15" customHeight="1" x14ac:dyDescent="0.2">
      <c r="A42" s="274" t="s">
        <v>198</v>
      </c>
      <c r="B42" s="274"/>
      <c r="C42" s="274"/>
      <c r="D42" s="274"/>
      <c r="E42" s="274"/>
      <c r="F42" s="274"/>
      <c r="G42" s="13">
        <v>35</v>
      </c>
      <c r="H42" s="29">
        <v>0</v>
      </c>
      <c r="I42" s="29">
        <v>0</v>
      </c>
      <c r="J42" s="29">
        <v>0</v>
      </c>
      <c r="K42" s="29">
        <v>0</v>
      </c>
    </row>
    <row r="43" spans="1:11" x14ac:dyDescent="0.2">
      <c r="A43" s="274" t="s">
        <v>199</v>
      </c>
      <c r="B43" s="274"/>
      <c r="C43" s="274"/>
      <c r="D43" s="274"/>
      <c r="E43" s="274"/>
      <c r="F43" s="274"/>
      <c r="G43" s="13">
        <v>36</v>
      </c>
      <c r="H43" s="29">
        <v>95389</v>
      </c>
      <c r="I43" s="29">
        <v>-65028</v>
      </c>
      <c r="J43" s="29">
        <v>171077</v>
      </c>
      <c r="K43" s="29">
        <v>129146</v>
      </c>
    </row>
    <row r="44" spans="1:11" x14ac:dyDescent="0.2">
      <c r="A44" s="274" t="s">
        <v>200</v>
      </c>
      <c r="B44" s="274"/>
      <c r="C44" s="274"/>
      <c r="D44" s="274"/>
      <c r="E44" s="274"/>
      <c r="F44" s="274"/>
      <c r="G44" s="13">
        <v>37</v>
      </c>
      <c r="H44" s="29">
        <v>1039538</v>
      </c>
      <c r="I44" s="29">
        <v>632310</v>
      </c>
      <c r="J44" s="29">
        <v>3331339</v>
      </c>
      <c r="K44" s="29">
        <v>1015084</v>
      </c>
    </row>
    <row r="45" spans="1:11" x14ac:dyDescent="0.2">
      <c r="A45" s="274" t="s">
        <v>201</v>
      </c>
      <c r="B45" s="274"/>
      <c r="C45" s="274"/>
      <c r="D45" s="274"/>
      <c r="E45" s="274"/>
      <c r="F45" s="274"/>
      <c r="G45" s="13">
        <v>38</v>
      </c>
      <c r="H45" s="29">
        <v>262</v>
      </c>
      <c r="I45" s="29">
        <v>262</v>
      </c>
      <c r="J45" s="29">
        <v>0</v>
      </c>
      <c r="K45" s="29">
        <v>0</v>
      </c>
    </row>
    <row r="46" spans="1:11" x14ac:dyDescent="0.2">
      <c r="A46" s="274" t="s">
        <v>202</v>
      </c>
      <c r="B46" s="274"/>
      <c r="C46" s="274"/>
      <c r="D46" s="274"/>
      <c r="E46" s="274"/>
      <c r="F46" s="274"/>
      <c r="G46" s="13">
        <v>39</v>
      </c>
      <c r="H46" s="29">
        <v>97872</v>
      </c>
      <c r="I46" s="29">
        <v>23469</v>
      </c>
      <c r="J46" s="29">
        <v>174899</v>
      </c>
      <c r="K46" s="29">
        <v>45928</v>
      </c>
    </row>
    <row r="47" spans="1:11" x14ac:dyDescent="0.2">
      <c r="A47" s="274" t="s">
        <v>203</v>
      </c>
      <c r="B47" s="274"/>
      <c r="C47" s="274"/>
      <c r="D47" s="274"/>
      <c r="E47" s="274"/>
      <c r="F47" s="274"/>
      <c r="G47" s="13">
        <v>40</v>
      </c>
      <c r="H47" s="29">
        <v>55973</v>
      </c>
      <c r="I47" s="29">
        <v>6998</v>
      </c>
      <c r="J47" s="29">
        <v>211313</v>
      </c>
      <c r="K47" s="29">
        <v>62145</v>
      </c>
    </row>
    <row r="48" spans="1:11" x14ac:dyDescent="0.2">
      <c r="A48" s="304" t="s">
        <v>408</v>
      </c>
      <c r="B48" s="305"/>
      <c r="C48" s="305"/>
      <c r="D48" s="305"/>
      <c r="E48" s="305"/>
      <c r="F48" s="305"/>
      <c r="G48" s="14">
        <v>41</v>
      </c>
      <c r="H48" s="109">
        <f>SUM(H49:H55)</f>
        <v>2555451</v>
      </c>
      <c r="I48" s="109">
        <f>SUM(I49:I55)</f>
        <v>1047086</v>
      </c>
      <c r="J48" s="109">
        <f>SUM(J49:J55)</f>
        <v>3983747</v>
      </c>
      <c r="K48" s="109">
        <f>SUM(K49:K55)</f>
        <v>1364056</v>
      </c>
    </row>
    <row r="49" spans="1:11" ht="25.15" customHeight="1" x14ac:dyDescent="0.2">
      <c r="A49" s="274" t="s">
        <v>204</v>
      </c>
      <c r="B49" s="274"/>
      <c r="C49" s="274"/>
      <c r="D49" s="274"/>
      <c r="E49" s="274"/>
      <c r="F49" s="274"/>
      <c r="G49" s="13">
        <v>42</v>
      </c>
      <c r="H49" s="29">
        <v>0</v>
      </c>
      <c r="I49" s="29">
        <v>0</v>
      </c>
      <c r="J49" s="29">
        <v>0</v>
      </c>
      <c r="K49" s="29">
        <v>0</v>
      </c>
    </row>
    <row r="50" spans="1:11" ht="24" customHeight="1" x14ac:dyDescent="0.2">
      <c r="A50" s="300" t="s">
        <v>205</v>
      </c>
      <c r="B50" s="300"/>
      <c r="C50" s="300"/>
      <c r="D50" s="300"/>
      <c r="E50" s="300"/>
      <c r="F50" s="300"/>
      <c r="G50" s="13">
        <v>43</v>
      </c>
      <c r="H50" s="29">
        <v>0</v>
      </c>
      <c r="I50" s="29">
        <v>0</v>
      </c>
      <c r="J50" s="29">
        <v>0</v>
      </c>
      <c r="K50" s="29">
        <v>0</v>
      </c>
    </row>
    <row r="51" spans="1:11" x14ac:dyDescent="0.2">
      <c r="A51" s="300" t="s">
        <v>206</v>
      </c>
      <c r="B51" s="300"/>
      <c r="C51" s="300"/>
      <c r="D51" s="300"/>
      <c r="E51" s="300"/>
      <c r="F51" s="300"/>
      <c r="G51" s="13">
        <v>44</v>
      </c>
      <c r="H51" s="29">
        <v>2234682</v>
      </c>
      <c r="I51" s="29">
        <v>890520</v>
      </c>
      <c r="J51" s="29">
        <v>2925970</v>
      </c>
      <c r="K51" s="29">
        <v>875828</v>
      </c>
    </row>
    <row r="52" spans="1:11" x14ac:dyDescent="0.2">
      <c r="A52" s="300" t="s">
        <v>207</v>
      </c>
      <c r="B52" s="300"/>
      <c r="C52" s="300"/>
      <c r="D52" s="300"/>
      <c r="E52" s="300"/>
      <c r="F52" s="300"/>
      <c r="G52" s="13">
        <v>45</v>
      </c>
      <c r="H52" s="29">
        <v>312011</v>
      </c>
      <c r="I52" s="29">
        <v>152183</v>
      </c>
      <c r="J52" s="29">
        <v>1001603</v>
      </c>
      <c r="K52" s="29">
        <v>438722</v>
      </c>
    </row>
    <row r="53" spans="1:11" x14ac:dyDescent="0.2">
      <c r="A53" s="300" t="s">
        <v>208</v>
      </c>
      <c r="B53" s="300"/>
      <c r="C53" s="300"/>
      <c r="D53" s="300"/>
      <c r="E53" s="300"/>
      <c r="F53" s="300"/>
      <c r="G53" s="13">
        <v>46</v>
      </c>
      <c r="H53" s="29">
        <v>0</v>
      </c>
      <c r="I53" s="29">
        <v>0</v>
      </c>
      <c r="J53" s="29">
        <v>0</v>
      </c>
      <c r="K53" s="29">
        <v>0</v>
      </c>
    </row>
    <row r="54" spans="1:11" x14ac:dyDescent="0.2">
      <c r="A54" s="300" t="s">
        <v>209</v>
      </c>
      <c r="B54" s="300"/>
      <c r="C54" s="300"/>
      <c r="D54" s="300"/>
      <c r="E54" s="300"/>
      <c r="F54" s="300"/>
      <c r="G54" s="13">
        <v>47</v>
      </c>
      <c r="H54" s="29">
        <v>0</v>
      </c>
      <c r="I54" s="29">
        <v>0</v>
      </c>
      <c r="J54" s="29">
        <v>0</v>
      </c>
      <c r="K54" s="29">
        <v>0</v>
      </c>
    </row>
    <row r="55" spans="1:11" x14ac:dyDescent="0.2">
      <c r="A55" s="300" t="s">
        <v>210</v>
      </c>
      <c r="B55" s="300"/>
      <c r="C55" s="300"/>
      <c r="D55" s="300"/>
      <c r="E55" s="300"/>
      <c r="F55" s="300"/>
      <c r="G55" s="13">
        <v>48</v>
      </c>
      <c r="H55" s="29">
        <v>8758</v>
      </c>
      <c r="I55" s="29">
        <v>4383</v>
      </c>
      <c r="J55" s="29">
        <v>56174</v>
      </c>
      <c r="K55" s="29">
        <v>49506</v>
      </c>
    </row>
    <row r="56" spans="1:11" ht="22.15" customHeight="1" x14ac:dyDescent="0.2">
      <c r="A56" s="309" t="s">
        <v>211</v>
      </c>
      <c r="B56" s="309"/>
      <c r="C56" s="309"/>
      <c r="D56" s="309"/>
      <c r="E56" s="309"/>
      <c r="F56" s="309"/>
      <c r="G56" s="13">
        <v>49</v>
      </c>
      <c r="H56" s="29">
        <v>6548374</v>
      </c>
      <c r="I56" s="29">
        <v>3522461</v>
      </c>
      <c r="J56" s="29">
        <v>17605120</v>
      </c>
      <c r="K56" s="29">
        <v>9231148</v>
      </c>
    </row>
    <row r="57" spans="1:11" x14ac:dyDescent="0.2">
      <c r="A57" s="309" t="s">
        <v>212</v>
      </c>
      <c r="B57" s="309"/>
      <c r="C57" s="309"/>
      <c r="D57" s="309"/>
      <c r="E57" s="309"/>
      <c r="F57" s="309"/>
      <c r="G57" s="13">
        <v>50</v>
      </c>
      <c r="H57" s="29">
        <v>528711</v>
      </c>
      <c r="I57" s="29">
        <v>173752</v>
      </c>
      <c r="J57" s="29">
        <v>852810</v>
      </c>
      <c r="K57" s="29">
        <v>298208</v>
      </c>
    </row>
    <row r="58" spans="1:11" ht="24.6" customHeight="1" x14ac:dyDescent="0.2">
      <c r="A58" s="309" t="s">
        <v>213</v>
      </c>
      <c r="B58" s="309"/>
      <c r="C58" s="309"/>
      <c r="D58" s="309"/>
      <c r="E58" s="309"/>
      <c r="F58" s="309"/>
      <c r="G58" s="13">
        <v>51</v>
      </c>
      <c r="H58" s="29">
        <v>0</v>
      </c>
      <c r="I58" s="29">
        <v>0</v>
      </c>
      <c r="J58" s="29">
        <v>0</v>
      </c>
      <c r="K58" s="29">
        <v>0</v>
      </c>
    </row>
    <row r="59" spans="1:11" x14ac:dyDescent="0.2">
      <c r="A59" s="309" t="s">
        <v>214</v>
      </c>
      <c r="B59" s="309"/>
      <c r="C59" s="309"/>
      <c r="D59" s="309"/>
      <c r="E59" s="309"/>
      <c r="F59" s="309"/>
      <c r="G59" s="13">
        <v>52</v>
      </c>
      <c r="H59" s="29">
        <v>9299</v>
      </c>
      <c r="I59" s="29">
        <v>3076</v>
      </c>
      <c r="J59" s="29">
        <v>7363</v>
      </c>
      <c r="K59" s="29">
        <v>0</v>
      </c>
    </row>
    <row r="60" spans="1:11" x14ac:dyDescent="0.2">
      <c r="A60" s="304" t="s">
        <v>409</v>
      </c>
      <c r="B60" s="305"/>
      <c r="C60" s="305"/>
      <c r="D60" s="305"/>
      <c r="E60" s="305"/>
      <c r="F60" s="305"/>
      <c r="G60" s="14">
        <v>53</v>
      </c>
      <c r="H60" s="109">
        <f>H8+H37+H56+H57</f>
        <v>623528336</v>
      </c>
      <c r="I60" s="109">
        <f t="shared" ref="I60:K60" si="0">I8+I37+I56+I57</f>
        <v>227486952</v>
      </c>
      <c r="J60" s="109">
        <f t="shared" si="0"/>
        <v>767638196</v>
      </c>
      <c r="K60" s="109">
        <f t="shared" si="0"/>
        <v>269748967</v>
      </c>
    </row>
    <row r="61" spans="1:11" x14ac:dyDescent="0.2">
      <c r="A61" s="304" t="s">
        <v>410</v>
      </c>
      <c r="B61" s="305"/>
      <c r="C61" s="305"/>
      <c r="D61" s="305"/>
      <c r="E61" s="305"/>
      <c r="F61" s="305"/>
      <c r="G61" s="14">
        <v>54</v>
      </c>
      <c r="H61" s="109">
        <f>H14+H48+H58+H59</f>
        <v>567708251</v>
      </c>
      <c r="I61" s="109">
        <f t="shared" ref="I61:K61" si="1">I14+I48+I58+I59</f>
        <v>201669568</v>
      </c>
      <c r="J61" s="109">
        <f t="shared" si="1"/>
        <v>626488043</v>
      </c>
      <c r="K61" s="109">
        <f t="shared" si="1"/>
        <v>216949052</v>
      </c>
    </row>
    <row r="62" spans="1:11" x14ac:dyDescent="0.2">
      <c r="A62" s="304" t="s">
        <v>411</v>
      </c>
      <c r="B62" s="305"/>
      <c r="C62" s="305"/>
      <c r="D62" s="305"/>
      <c r="E62" s="305"/>
      <c r="F62" s="305"/>
      <c r="G62" s="14">
        <v>55</v>
      </c>
      <c r="H62" s="109">
        <f>H60-H61</f>
        <v>55820085</v>
      </c>
      <c r="I62" s="109">
        <f t="shared" ref="I62:K62" si="2">I60-I61</f>
        <v>25817384</v>
      </c>
      <c r="J62" s="109">
        <f t="shared" si="2"/>
        <v>141150153</v>
      </c>
      <c r="K62" s="109">
        <f t="shared" si="2"/>
        <v>52799915</v>
      </c>
    </row>
    <row r="63" spans="1:11" x14ac:dyDescent="0.2">
      <c r="A63" s="303" t="s">
        <v>413</v>
      </c>
      <c r="B63" s="303"/>
      <c r="C63" s="303"/>
      <c r="D63" s="303"/>
      <c r="E63" s="303"/>
      <c r="F63" s="303"/>
      <c r="G63" s="14">
        <v>56</v>
      </c>
      <c r="H63" s="109">
        <f>+IF((H60-H61)&gt;0,(H60-H61),0)</f>
        <v>55820085</v>
      </c>
      <c r="I63" s="109">
        <f t="shared" ref="I63:K63" si="3">+IF((I60-I61)&gt;0,(I60-I61),0)</f>
        <v>25817384</v>
      </c>
      <c r="J63" s="109">
        <f t="shared" si="3"/>
        <v>141150153</v>
      </c>
      <c r="K63" s="109">
        <f t="shared" si="3"/>
        <v>52799915</v>
      </c>
    </row>
    <row r="64" spans="1:11" x14ac:dyDescent="0.2">
      <c r="A64" s="303" t="s">
        <v>412</v>
      </c>
      <c r="B64" s="303"/>
      <c r="C64" s="303"/>
      <c r="D64" s="303"/>
      <c r="E64" s="303"/>
      <c r="F64" s="303"/>
      <c r="G64" s="14">
        <v>57</v>
      </c>
      <c r="H64" s="109">
        <f>+IF((H60-H61)&lt;0,(H60-H61),0)</f>
        <v>0</v>
      </c>
      <c r="I64" s="109">
        <f t="shared" ref="I64:K64" si="4">+IF((I60-I61)&lt;0,(I60-I61),0)</f>
        <v>0</v>
      </c>
      <c r="J64" s="109">
        <f t="shared" si="4"/>
        <v>0</v>
      </c>
      <c r="K64" s="109">
        <f t="shared" si="4"/>
        <v>0</v>
      </c>
    </row>
    <row r="65" spans="1:11" x14ac:dyDescent="0.2">
      <c r="A65" s="309" t="s">
        <v>215</v>
      </c>
      <c r="B65" s="309"/>
      <c r="C65" s="309"/>
      <c r="D65" s="309"/>
      <c r="E65" s="309"/>
      <c r="F65" s="309"/>
      <c r="G65" s="13">
        <v>58</v>
      </c>
      <c r="H65" s="29">
        <v>7509384</v>
      </c>
      <c r="I65" s="29">
        <v>3274110</v>
      </c>
      <c r="J65" s="29">
        <v>24545674</v>
      </c>
      <c r="K65" s="29">
        <v>9987873</v>
      </c>
    </row>
    <row r="66" spans="1:11" x14ac:dyDescent="0.2">
      <c r="A66" s="304" t="s">
        <v>414</v>
      </c>
      <c r="B66" s="305"/>
      <c r="C66" s="305"/>
      <c r="D66" s="305"/>
      <c r="E66" s="305"/>
      <c r="F66" s="305"/>
      <c r="G66" s="14">
        <v>59</v>
      </c>
      <c r="H66" s="109">
        <f>H62-H65</f>
        <v>48310701</v>
      </c>
      <c r="I66" s="109">
        <f t="shared" ref="I66:K66" si="5">I62-I65</f>
        <v>22543274</v>
      </c>
      <c r="J66" s="109">
        <f t="shared" si="5"/>
        <v>116604479</v>
      </c>
      <c r="K66" s="109">
        <f t="shared" si="5"/>
        <v>42812042</v>
      </c>
    </row>
    <row r="67" spans="1:11" x14ac:dyDescent="0.2">
      <c r="A67" s="303" t="s">
        <v>415</v>
      </c>
      <c r="B67" s="303"/>
      <c r="C67" s="303"/>
      <c r="D67" s="303"/>
      <c r="E67" s="303"/>
      <c r="F67" s="303"/>
      <c r="G67" s="14">
        <v>60</v>
      </c>
      <c r="H67" s="109">
        <f>+IF((H62-H65)&gt;0,(H62-H65),0)</f>
        <v>48310701</v>
      </c>
      <c r="I67" s="109">
        <f t="shared" ref="I67:K67" si="6">+IF((I62-I65)&gt;0,(I62-I65),0)</f>
        <v>22543274</v>
      </c>
      <c r="J67" s="109">
        <f t="shared" si="6"/>
        <v>116604479</v>
      </c>
      <c r="K67" s="109">
        <f t="shared" si="6"/>
        <v>42812042</v>
      </c>
    </row>
    <row r="68" spans="1:11" x14ac:dyDescent="0.2">
      <c r="A68" s="303" t="s">
        <v>416</v>
      </c>
      <c r="B68" s="303"/>
      <c r="C68" s="303"/>
      <c r="D68" s="303"/>
      <c r="E68" s="303"/>
      <c r="F68" s="303"/>
      <c r="G68" s="14">
        <v>61</v>
      </c>
      <c r="H68" s="109">
        <f>+IF((H62-H65)&lt;0,(H62-H65),0)</f>
        <v>0</v>
      </c>
      <c r="I68" s="109">
        <f t="shared" ref="I68:K68" si="7">+IF((I62-I65)&lt;0,(I62-I65),0)</f>
        <v>0</v>
      </c>
      <c r="J68" s="109">
        <f t="shared" si="7"/>
        <v>0</v>
      </c>
      <c r="K68" s="109">
        <f t="shared" si="7"/>
        <v>0</v>
      </c>
    </row>
    <row r="69" spans="1:11" x14ac:dyDescent="0.2">
      <c r="A69" s="279" t="s">
        <v>216</v>
      </c>
      <c r="B69" s="279"/>
      <c r="C69" s="279"/>
      <c r="D69" s="279"/>
      <c r="E69" s="279"/>
      <c r="F69" s="279"/>
      <c r="G69" s="301"/>
      <c r="H69" s="301"/>
      <c r="I69" s="301"/>
      <c r="J69" s="302"/>
      <c r="K69" s="302"/>
    </row>
    <row r="70" spans="1:11" ht="22.15" customHeight="1" x14ac:dyDescent="0.2">
      <c r="A70" s="304" t="s">
        <v>417</v>
      </c>
      <c r="B70" s="305"/>
      <c r="C70" s="305"/>
      <c r="D70" s="305"/>
      <c r="E70" s="305"/>
      <c r="F70" s="305"/>
      <c r="G70" s="14">
        <v>62</v>
      </c>
      <c r="H70" s="109">
        <f>H71-H72</f>
        <v>0</v>
      </c>
      <c r="I70" s="109">
        <f>I71-I72</f>
        <v>0</v>
      </c>
      <c r="J70" s="109">
        <f>J71-J72</f>
        <v>0</v>
      </c>
      <c r="K70" s="109">
        <f>K71-K72</f>
        <v>0</v>
      </c>
    </row>
    <row r="71" spans="1:11" x14ac:dyDescent="0.2">
      <c r="A71" s="300" t="s">
        <v>217</v>
      </c>
      <c r="B71" s="300"/>
      <c r="C71" s="300"/>
      <c r="D71" s="300"/>
      <c r="E71" s="300"/>
      <c r="F71" s="300"/>
      <c r="G71" s="13">
        <v>63</v>
      </c>
      <c r="H71" s="29">
        <v>0</v>
      </c>
      <c r="I71" s="29">
        <v>0</v>
      </c>
      <c r="J71" s="29">
        <v>0</v>
      </c>
      <c r="K71" s="29">
        <v>0</v>
      </c>
    </row>
    <row r="72" spans="1:11" x14ac:dyDescent="0.2">
      <c r="A72" s="300" t="s">
        <v>218</v>
      </c>
      <c r="B72" s="300"/>
      <c r="C72" s="300"/>
      <c r="D72" s="300"/>
      <c r="E72" s="300"/>
      <c r="F72" s="300"/>
      <c r="G72" s="13">
        <v>64</v>
      </c>
      <c r="H72" s="29">
        <v>0</v>
      </c>
      <c r="I72" s="29">
        <v>0</v>
      </c>
      <c r="J72" s="29">
        <v>0</v>
      </c>
      <c r="K72" s="29">
        <v>0</v>
      </c>
    </row>
    <row r="73" spans="1:11" x14ac:dyDescent="0.2">
      <c r="A73" s="309" t="s">
        <v>219</v>
      </c>
      <c r="B73" s="309"/>
      <c r="C73" s="309"/>
      <c r="D73" s="309"/>
      <c r="E73" s="309"/>
      <c r="F73" s="309"/>
      <c r="G73" s="13">
        <v>65</v>
      </c>
      <c r="H73" s="29">
        <v>0</v>
      </c>
      <c r="I73" s="29">
        <v>0</v>
      </c>
      <c r="J73" s="29">
        <v>0</v>
      </c>
      <c r="K73" s="29">
        <v>0</v>
      </c>
    </row>
    <row r="74" spans="1:11" x14ac:dyDescent="0.2">
      <c r="A74" s="303" t="s">
        <v>418</v>
      </c>
      <c r="B74" s="303"/>
      <c r="C74" s="303"/>
      <c r="D74" s="303"/>
      <c r="E74" s="303"/>
      <c r="F74" s="303"/>
      <c r="G74" s="14">
        <v>66</v>
      </c>
      <c r="H74" s="110">
        <v>0</v>
      </c>
      <c r="I74" s="110">
        <v>0</v>
      </c>
      <c r="J74" s="110">
        <v>0</v>
      </c>
      <c r="K74" s="110">
        <v>0</v>
      </c>
    </row>
    <row r="75" spans="1:11" x14ac:dyDescent="0.2">
      <c r="A75" s="303" t="s">
        <v>419</v>
      </c>
      <c r="B75" s="303"/>
      <c r="C75" s="303"/>
      <c r="D75" s="303"/>
      <c r="E75" s="303"/>
      <c r="F75" s="303"/>
      <c r="G75" s="14">
        <v>67</v>
      </c>
      <c r="H75" s="110">
        <v>0</v>
      </c>
      <c r="I75" s="110">
        <v>0</v>
      </c>
      <c r="J75" s="110">
        <v>0</v>
      </c>
      <c r="K75" s="110">
        <v>0</v>
      </c>
    </row>
    <row r="76" spans="1:11" x14ac:dyDescent="0.2">
      <c r="A76" s="279" t="s">
        <v>220</v>
      </c>
      <c r="B76" s="279"/>
      <c r="C76" s="279"/>
      <c r="D76" s="279"/>
      <c r="E76" s="279"/>
      <c r="F76" s="279"/>
      <c r="G76" s="301"/>
      <c r="H76" s="301"/>
      <c r="I76" s="301"/>
      <c r="J76" s="302"/>
      <c r="K76" s="302"/>
    </row>
    <row r="77" spans="1:11" x14ac:dyDescent="0.2">
      <c r="A77" s="304" t="s">
        <v>420</v>
      </c>
      <c r="B77" s="305"/>
      <c r="C77" s="305"/>
      <c r="D77" s="305"/>
      <c r="E77" s="305"/>
      <c r="F77" s="305"/>
      <c r="G77" s="14">
        <v>68</v>
      </c>
      <c r="H77" s="110">
        <v>0</v>
      </c>
      <c r="I77" s="110">
        <v>0</v>
      </c>
      <c r="J77" s="110">
        <v>0</v>
      </c>
      <c r="K77" s="110">
        <v>0</v>
      </c>
    </row>
    <row r="78" spans="1:11" x14ac:dyDescent="0.2">
      <c r="A78" s="300" t="s">
        <v>421</v>
      </c>
      <c r="B78" s="300"/>
      <c r="C78" s="300"/>
      <c r="D78" s="300"/>
      <c r="E78" s="300"/>
      <c r="F78" s="300"/>
      <c r="G78" s="105">
        <v>69</v>
      </c>
      <c r="H78" s="33">
        <v>0</v>
      </c>
      <c r="I78" s="33">
        <v>0</v>
      </c>
      <c r="J78" s="33">
        <v>0</v>
      </c>
      <c r="K78" s="33">
        <v>0</v>
      </c>
    </row>
    <row r="79" spans="1:11" x14ac:dyDescent="0.2">
      <c r="A79" s="300" t="s">
        <v>422</v>
      </c>
      <c r="B79" s="300"/>
      <c r="C79" s="300"/>
      <c r="D79" s="300"/>
      <c r="E79" s="300"/>
      <c r="F79" s="300"/>
      <c r="G79" s="105">
        <v>70</v>
      </c>
      <c r="H79" s="33">
        <v>0</v>
      </c>
      <c r="I79" s="33">
        <v>0</v>
      </c>
      <c r="J79" s="33">
        <v>0</v>
      </c>
      <c r="K79" s="33">
        <v>0</v>
      </c>
    </row>
    <row r="80" spans="1:11" x14ac:dyDescent="0.2">
      <c r="A80" s="304" t="s">
        <v>423</v>
      </c>
      <c r="B80" s="305"/>
      <c r="C80" s="305"/>
      <c r="D80" s="305"/>
      <c r="E80" s="305"/>
      <c r="F80" s="305"/>
      <c r="G80" s="14">
        <v>71</v>
      </c>
      <c r="H80" s="110">
        <v>0</v>
      </c>
      <c r="I80" s="110">
        <v>0</v>
      </c>
      <c r="J80" s="110">
        <v>0</v>
      </c>
      <c r="K80" s="110">
        <v>0</v>
      </c>
    </row>
    <row r="81" spans="1:11" x14ac:dyDescent="0.2">
      <c r="A81" s="304" t="s">
        <v>424</v>
      </c>
      <c r="B81" s="305"/>
      <c r="C81" s="305"/>
      <c r="D81" s="305"/>
      <c r="E81" s="305"/>
      <c r="F81" s="305"/>
      <c r="G81" s="14">
        <v>72</v>
      </c>
      <c r="H81" s="110">
        <v>0</v>
      </c>
      <c r="I81" s="110">
        <v>0</v>
      </c>
      <c r="J81" s="110">
        <v>0</v>
      </c>
      <c r="K81" s="110">
        <v>0</v>
      </c>
    </row>
    <row r="82" spans="1:11" x14ac:dyDescent="0.2">
      <c r="A82" s="303" t="s">
        <v>425</v>
      </c>
      <c r="B82" s="303"/>
      <c r="C82" s="303"/>
      <c r="D82" s="303"/>
      <c r="E82" s="303"/>
      <c r="F82" s="303"/>
      <c r="G82" s="14">
        <v>73</v>
      </c>
      <c r="H82" s="110">
        <v>0</v>
      </c>
      <c r="I82" s="110">
        <v>0</v>
      </c>
      <c r="J82" s="110">
        <v>0</v>
      </c>
      <c r="K82" s="110">
        <v>0</v>
      </c>
    </row>
    <row r="83" spans="1:11" x14ac:dyDescent="0.2">
      <c r="A83" s="303" t="s">
        <v>426</v>
      </c>
      <c r="B83" s="303"/>
      <c r="C83" s="303"/>
      <c r="D83" s="303"/>
      <c r="E83" s="303"/>
      <c r="F83" s="303"/>
      <c r="G83" s="14">
        <v>74</v>
      </c>
      <c r="H83" s="110">
        <v>0</v>
      </c>
      <c r="I83" s="110">
        <v>0</v>
      </c>
      <c r="J83" s="110">
        <v>0</v>
      </c>
      <c r="K83" s="110">
        <v>0</v>
      </c>
    </row>
    <row r="84" spans="1:11" x14ac:dyDescent="0.2">
      <c r="A84" s="279" t="s">
        <v>221</v>
      </c>
      <c r="B84" s="279"/>
      <c r="C84" s="279"/>
      <c r="D84" s="279"/>
      <c r="E84" s="279"/>
      <c r="F84" s="279"/>
      <c r="G84" s="301"/>
      <c r="H84" s="301"/>
      <c r="I84" s="301"/>
      <c r="J84" s="302"/>
      <c r="K84" s="302"/>
    </row>
    <row r="85" spans="1:11" x14ac:dyDescent="0.2">
      <c r="A85" s="294" t="s">
        <v>427</v>
      </c>
      <c r="B85" s="295"/>
      <c r="C85" s="295"/>
      <c r="D85" s="295"/>
      <c r="E85" s="295"/>
      <c r="F85" s="295"/>
      <c r="G85" s="14">
        <v>75</v>
      </c>
      <c r="H85" s="111">
        <f>H86+H87</f>
        <v>48310701</v>
      </c>
      <c r="I85" s="111">
        <f>I86+I87</f>
        <v>22543274</v>
      </c>
      <c r="J85" s="111">
        <f>J86+J87</f>
        <v>116604479</v>
      </c>
      <c r="K85" s="111">
        <f>K86+K87</f>
        <v>42812042</v>
      </c>
    </row>
    <row r="86" spans="1:11" x14ac:dyDescent="0.2">
      <c r="A86" s="296" t="s">
        <v>222</v>
      </c>
      <c r="B86" s="296"/>
      <c r="C86" s="296"/>
      <c r="D86" s="296"/>
      <c r="E86" s="296"/>
      <c r="F86" s="296"/>
      <c r="G86" s="13">
        <v>76</v>
      </c>
      <c r="H86" s="34">
        <v>30889388</v>
      </c>
      <c r="I86" s="34">
        <v>13463349</v>
      </c>
      <c r="J86" s="34">
        <v>68924378</v>
      </c>
      <c r="K86" s="34">
        <v>27559691</v>
      </c>
    </row>
    <row r="87" spans="1:11" x14ac:dyDescent="0.2">
      <c r="A87" s="296" t="s">
        <v>223</v>
      </c>
      <c r="B87" s="296"/>
      <c r="C87" s="296"/>
      <c r="D87" s="296"/>
      <c r="E87" s="296"/>
      <c r="F87" s="296"/>
      <c r="G87" s="13">
        <v>77</v>
      </c>
      <c r="H87" s="34">
        <v>17421313</v>
      </c>
      <c r="I87" s="34">
        <v>9079925</v>
      </c>
      <c r="J87" s="34">
        <v>47680101</v>
      </c>
      <c r="K87" s="34">
        <v>15252351</v>
      </c>
    </row>
    <row r="88" spans="1:11" x14ac:dyDescent="0.2">
      <c r="A88" s="307" t="s">
        <v>224</v>
      </c>
      <c r="B88" s="307"/>
      <c r="C88" s="307"/>
      <c r="D88" s="307"/>
      <c r="E88" s="307"/>
      <c r="F88" s="307"/>
      <c r="G88" s="308"/>
      <c r="H88" s="308"/>
      <c r="I88" s="308"/>
      <c r="J88" s="302"/>
      <c r="K88" s="302"/>
    </row>
    <row r="89" spans="1:11" x14ac:dyDescent="0.2">
      <c r="A89" s="275" t="s">
        <v>225</v>
      </c>
      <c r="B89" s="275"/>
      <c r="C89" s="275"/>
      <c r="D89" s="275"/>
      <c r="E89" s="275"/>
      <c r="F89" s="275"/>
      <c r="G89" s="13">
        <v>78</v>
      </c>
      <c r="H89" s="34">
        <v>48310701</v>
      </c>
      <c r="I89" s="34">
        <v>22543274</v>
      </c>
      <c r="J89" s="34">
        <v>116604479</v>
      </c>
      <c r="K89" s="34">
        <v>42812042</v>
      </c>
    </row>
    <row r="90" spans="1:11" ht="24" customHeight="1" x14ac:dyDescent="0.2">
      <c r="A90" s="276" t="s">
        <v>428</v>
      </c>
      <c r="B90" s="276"/>
      <c r="C90" s="276"/>
      <c r="D90" s="276"/>
      <c r="E90" s="276"/>
      <c r="F90" s="276"/>
      <c r="G90" s="14">
        <v>79</v>
      </c>
      <c r="H90" s="111">
        <f>H91+H98</f>
        <v>200486</v>
      </c>
      <c r="I90" s="111">
        <f t="shared" ref="I90:K90" si="8">I91+I98</f>
        <v>50480</v>
      </c>
      <c r="J90" s="111">
        <f t="shared" si="8"/>
        <v>192051</v>
      </c>
      <c r="K90" s="111">
        <f t="shared" si="8"/>
        <v>-1079078</v>
      </c>
    </row>
    <row r="91" spans="1:11" ht="24" customHeight="1" x14ac:dyDescent="0.2">
      <c r="A91" s="276" t="s">
        <v>429</v>
      </c>
      <c r="B91" s="276"/>
      <c r="C91" s="276"/>
      <c r="D91" s="276"/>
      <c r="E91" s="276"/>
      <c r="F91" s="276"/>
      <c r="G91" s="14">
        <v>80</v>
      </c>
      <c r="H91" s="111">
        <f>SUM(H92:H96)</f>
        <v>0</v>
      </c>
      <c r="I91" s="111">
        <f>SUM(I92:I96)</f>
        <v>0</v>
      </c>
      <c r="J91" s="111">
        <f>SUM(J92:J96)</f>
        <v>0</v>
      </c>
      <c r="K91" s="111">
        <f>SUM(K92:K96)</f>
        <v>0</v>
      </c>
    </row>
    <row r="92" spans="1:11" ht="24.75" customHeight="1" x14ac:dyDescent="0.2">
      <c r="A92" s="297" t="s">
        <v>430</v>
      </c>
      <c r="B92" s="298"/>
      <c r="C92" s="298"/>
      <c r="D92" s="298"/>
      <c r="E92" s="298"/>
      <c r="F92" s="299"/>
      <c r="G92" s="13">
        <v>81</v>
      </c>
      <c r="H92" s="34">
        <v>0</v>
      </c>
      <c r="I92" s="34">
        <v>0</v>
      </c>
      <c r="J92" s="34">
        <v>0</v>
      </c>
      <c r="K92" s="34">
        <v>0</v>
      </c>
    </row>
    <row r="93" spans="1:11" ht="22.15" customHeight="1" x14ac:dyDescent="0.2">
      <c r="A93" s="300" t="s">
        <v>431</v>
      </c>
      <c r="B93" s="300"/>
      <c r="C93" s="300"/>
      <c r="D93" s="300"/>
      <c r="E93" s="300"/>
      <c r="F93" s="300"/>
      <c r="G93" s="13">
        <v>82</v>
      </c>
      <c r="H93" s="34">
        <v>0</v>
      </c>
      <c r="I93" s="34">
        <v>0</v>
      </c>
      <c r="J93" s="34"/>
      <c r="K93" s="34"/>
    </row>
    <row r="94" spans="1:11" ht="22.15" customHeight="1" x14ac:dyDescent="0.2">
      <c r="A94" s="300" t="s">
        <v>432</v>
      </c>
      <c r="B94" s="300"/>
      <c r="C94" s="300"/>
      <c r="D94" s="300"/>
      <c r="E94" s="300"/>
      <c r="F94" s="300"/>
      <c r="G94" s="13">
        <v>83</v>
      </c>
      <c r="H94" s="34">
        <v>0</v>
      </c>
      <c r="I94" s="34">
        <v>0</v>
      </c>
      <c r="J94" s="34">
        <v>0</v>
      </c>
      <c r="K94" s="34">
        <v>0</v>
      </c>
    </row>
    <row r="95" spans="1:11" ht="22.15" customHeight="1" x14ac:dyDescent="0.2">
      <c r="A95" s="300" t="s">
        <v>433</v>
      </c>
      <c r="B95" s="300"/>
      <c r="C95" s="300"/>
      <c r="D95" s="300"/>
      <c r="E95" s="300"/>
      <c r="F95" s="300"/>
      <c r="G95" s="13">
        <v>84</v>
      </c>
      <c r="H95" s="34">
        <v>0</v>
      </c>
      <c r="I95" s="34">
        <v>0</v>
      </c>
      <c r="J95" s="34">
        <v>0</v>
      </c>
      <c r="K95" s="34">
        <v>0</v>
      </c>
    </row>
    <row r="96" spans="1:11" ht="22.15" customHeight="1" x14ac:dyDescent="0.2">
      <c r="A96" s="300" t="s">
        <v>434</v>
      </c>
      <c r="B96" s="300"/>
      <c r="C96" s="300"/>
      <c r="D96" s="300"/>
      <c r="E96" s="300"/>
      <c r="F96" s="300"/>
      <c r="G96" s="13">
        <v>85</v>
      </c>
      <c r="H96" s="34">
        <v>0</v>
      </c>
      <c r="I96" s="34">
        <v>0</v>
      </c>
      <c r="J96" s="34">
        <v>0</v>
      </c>
      <c r="K96" s="34">
        <v>0</v>
      </c>
    </row>
    <row r="97" spans="1:11" ht="22.15" customHeight="1" x14ac:dyDescent="0.2">
      <c r="A97" s="300" t="s">
        <v>435</v>
      </c>
      <c r="B97" s="300"/>
      <c r="C97" s="300"/>
      <c r="D97" s="300"/>
      <c r="E97" s="300"/>
      <c r="F97" s="300"/>
      <c r="G97" s="13">
        <v>86</v>
      </c>
      <c r="H97" s="34">
        <v>0</v>
      </c>
      <c r="I97" s="34">
        <v>0</v>
      </c>
      <c r="J97" s="34">
        <v>0</v>
      </c>
      <c r="K97" s="34">
        <v>0</v>
      </c>
    </row>
    <row r="98" spans="1:11" ht="22.15" customHeight="1" x14ac:dyDescent="0.2">
      <c r="A98" s="303" t="s">
        <v>436</v>
      </c>
      <c r="B98" s="303"/>
      <c r="C98" s="303"/>
      <c r="D98" s="303"/>
      <c r="E98" s="303"/>
      <c r="F98" s="303"/>
      <c r="G98" s="14">
        <v>87</v>
      </c>
      <c r="H98" s="112">
        <f>SUM(H99:H106)</f>
        <v>200486</v>
      </c>
      <c r="I98" s="112">
        <f>SUM(I99:I106)</f>
        <v>50480</v>
      </c>
      <c r="J98" s="112">
        <f t="shared" ref="J98:K98" si="9">SUM(J99:J106)</f>
        <v>192051</v>
      </c>
      <c r="K98" s="112">
        <f t="shared" si="9"/>
        <v>-1079078</v>
      </c>
    </row>
    <row r="99" spans="1:11" ht="14.25" customHeight="1" x14ac:dyDescent="0.2">
      <c r="A99" s="300" t="s">
        <v>437</v>
      </c>
      <c r="B99" s="300"/>
      <c r="C99" s="300"/>
      <c r="D99" s="300"/>
      <c r="E99" s="300"/>
      <c r="F99" s="300"/>
      <c r="G99" s="13">
        <v>88</v>
      </c>
      <c r="H99" s="34">
        <v>200486</v>
      </c>
      <c r="I99" s="34">
        <v>50480</v>
      </c>
      <c r="J99" s="34">
        <v>192051</v>
      </c>
      <c r="K99" s="34">
        <v>-1079078</v>
      </c>
    </row>
    <row r="100" spans="1:11" ht="24" customHeight="1" x14ac:dyDescent="0.2">
      <c r="A100" s="300" t="s">
        <v>438</v>
      </c>
      <c r="B100" s="300"/>
      <c r="C100" s="300"/>
      <c r="D100" s="300"/>
      <c r="E100" s="300"/>
      <c r="F100" s="300"/>
      <c r="G100" s="13">
        <v>89</v>
      </c>
      <c r="H100" s="34">
        <v>0</v>
      </c>
      <c r="I100" s="34">
        <v>0</v>
      </c>
      <c r="J100" s="34">
        <v>0</v>
      </c>
      <c r="K100" s="34">
        <v>0</v>
      </c>
    </row>
    <row r="101" spans="1:11" x14ac:dyDescent="0.2">
      <c r="A101" s="300" t="s">
        <v>439</v>
      </c>
      <c r="B101" s="300"/>
      <c r="C101" s="300"/>
      <c r="D101" s="300"/>
      <c r="E101" s="300"/>
      <c r="F101" s="300"/>
      <c r="G101" s="13">
        <v>90</v>
      </c>
      <c r="H101" s="34">
        <v>0</v>
      </c>
      <c r="I101" s="34">
        <v>0</v>
      </c>
      <c r="J101" s="34">
        <v>0</v>
      </c>
      <c r="K101" s="34">
        <v>0</v>
      </c>
    </row>
    <row r="102" spans="1:11" ht="27.75" customHeight="1" x14ac:dyDescent="0.2">
      <c r="A102" s="274" t="s">
        <v>440</v>
      </c>
      <c r="B102" s="274"/>
      <c r="C102" s="274"/>
      <c r="D102" s="274"/>
      <c r="E102" s="274"/>
      <c r="F102" s="274"/>
      <c r="G102" s="13">
        <v>91</v>
      </c>
      <c r="H102" s="34">
        <v>0</v>
      </c>
      <c r="I102" s="34">
        <v>0</v>
      </c>
      <c r="J102" s="34">
        <v>0</v>
      </c>
      <c r="K102" s="34">
        <v>0</v>
      </c>
    </row>
    <row r="103" spans="1:11" ht="27.75" customHeight="1" x14ac:dyDescent="0.2">
      <c r="A103" s="274" t="s">
        <v>441</v>
      </c>
      <c r="B103" s="274"/>
      <c r="C103" s="274"/>
      <c r="D103" s="274"/>
      <c r="E103" s="274"/>
      <c r="F103" s="274"/>
      <c r="G103" s="13">
        <v>92</v>
      </c>
      <c r="H103" s="34">
        <v>0</v>
      </c>
      <c r="I103" s="34">
        <v>0</v>
      </c>
      <c r="J103" s="34">
        <v>0</v>
      </c>
      <c r="K103" s="34">
        <v>0</v>
      </c>
    </row>
    <row r="104" spans="1:11" ht="14.25" customHeight="1" x14ac:dyDescent="0.2">
      <c r="A104" s="274" t="s">
        <v>442</v>
      </c>
      <c r="B104" s="274"/>
      <c r="C104" s="274"/>
      <c r="D104" s="274"/>
      <c r="E104" s="274"/>
      <c r="F104" s="274"/>
      <c r="G104" s="13">
        <v>93</v>
      </c>
      <c r="H104" s="34">
        <v>0</v>
      </c>
      <c r="I104" s="34">
        <v>0</v>
      </c>
      <c r="J104" s="34">
        <v>0</v>
      </c>
      <c r="K104" s="34">
        <v>0</v>
      </c>
    </row>
    <row r="105" spans="1:11" ht="15.75" customHeight="1" x14ac:dyDescent="0.2">
      <c r="A105" s="274" t="s">
        <v>443</v>
      </c>
      <c r="B105" s="274"/>
      <c r="C105" s="274"/>
      <c r="D105" s="274"/>
      <c r="E105" s="274"/>
      <c r="F105" s="274"/>
      <c r="G105" s="13">
        <v>94</v>
      </c>
      <c r="H105" s="34">
        <v>0</v>
      </c>
      <c r="I105" s="34">
        <v>0</v>
      </c>
      <c r="J105" s="34">
        <v>0</v>
      </c>
      <c r="K105" s="34">
        <v>0</v>
      </c>
    </row>
    <row r="106" spans="1:11" ht="17.25" customHeight="1" x14ac:dyDescent="0.2">
      <c r="A106" s="274" t="s">
        <v>444</v>
      </c>
      <c r="B106" s="274"/>
      <c r="C106" s="274"/>
      <c r="D106" s="274"/>
      <c r="E106" s="274"/>
      <c r="F106" s="274"/>
      <c r="G106" s="13">
        <v>95</v>
      </c>
      <c r="H106" s="34">
        <v>0</v>
      </c>
      <c r="I106" s="34">
        <v>0</v>
      </c>
      <c r="J106" s="34">
        <v>0</v>
      </c>
      <c r="K106" s="34">
        <v>0</v>
      </c>
    </row>
    <row r="107" spans="1:11" ht="27.75" customHeight="1" x14ac:dyDescent="0.2">
      <c r="A107" s="274" t="s">
        <v>445</v>
      </c>
      <c r="B107" s="274"/>
      <c r="C107" s="274"/>
      <c r="D107" s="274"/>
      <c r="E107" s="274"/>
      <c r="F107" s="274"/>
      <c r="G107" s="13">
        <v>96</v>
      </c>
      <c r="H107" s="34">
        <v>0</v>
      </c>
      <c r="I107" s="34">
        <v>0</v>
      </c>
      <c r="J107" s="34">
        <v>0</v>
      </c>
      <c r="K107" s="34">
        <v>0</v>
      </c>
    </row>
    <row r="108" spans="1:11" ht="22.9" customHeight="1" x14ac:dyDescent="0.2">
      <c r="A108" s="276" t="s">
        <v>446</v>
      </c>
      <c r="B108" s="276"/>
      <c r="C108" s="276"/>
      <c r="D108" s="276"/>
      <c r="E108" s="276"/>
      <c r="F108" s="276"/>
      <c r="G108" s="14">
        <v>97</v>
      </c>
      <c r="H108" s="111">
        <f>H91+H98-H107-H97</f>
        <v>200486</v>
      </c>
      <c r="I108" s="111">
        <f>I91+I98-I107-I97</f>
        <v>50480</v>
      </c>
      <c r="J108" s="111">
        <f t="shared" ref="J108:K108" si="10">J91+J98-J107-J97</f>
        <v>192051</v>
      </c>
      <c r="K108" s="111">
        <f t="shared" si="10"/>
        <v>-1079078</v>
      </c>
    </row>
    <row r="109" spans="1:11" ht="22.9" customHeight="1" x14ac:dyDescent="0.2">
      <c r="A109" s="276" t="s">
        <v>447</v>
      </c>
      <c r="B109" s="276"/>
      <c r="C109" s="276"/>
      <c r="D109" s="276"/>
      <c r="E109" s="276"/>
      <c r="F109" s="276"/>
      <c r="G109" s="14">
        <v>98</v>
      </c>
      <c r="H109" s="111">
        <f>H89+H108</f>
        <v>48511187</v>
      </c>
      <c r="I109" s="111">
        <f>I89+I108</f>
        <v>22593754</v>
      </c>
      <c r="J109" s="111">
        <f t="shared" ref="J109:K109" si="11">J89+J108</f>
        <v>116796530</v>
      </c>
      <c r="K109" s="111">
        <f t="shared" si="11"/>
        <v>41732964</v>
      </c>
    </row>
    <row r="110" spans="1:11" x14ac:dyDescent="0.2">
      <c r="A110" s="279" t="s">
        <v>226</v>
      </c>
      <c r="B110" s="279"/>
      <c r="C110" s="279"/>
      <c r="D110" s="279"/>
      <c r="E110" s="279"/>
      <c r="F110" s="279"/>
      <c r="G110" s="301"/>
      <c r="H110" s="301"/>
      <c r="I110" s="301"/>
      <c r="J110" s="302"/>
      <c r="K110" s="302"/>
    </row>
    <row r="111" spans="1:11" ht="27" customHeight="1" x14ac:dyDescent="0.2">
      <c r="A111" s="294" t="s">
        <v>448</v>
      </c>
      <c r="B111" s="295"/>
      <c r="C111" s="295"/>
      <c r="D111" s="295"/>
      <c r="E111" s="295"/>
      <c r="F111" s="295"/>
      <c r="G111" s="14">
        <v>99</v>
      </c>
      <c r="H111" s="111">
        <f>H112+H113</f>
        <v>48511187</v>
      </c>
      <c r="I111" s="111">
        <f>I112+I113</f>
        <v>22593754</v>
      </c>
      <c r="J111" s="111">
        <f>J112+J113</f>
        <v>116796530</v>
      </c>
      <c r="K111" s="111">
        <f>K112+K113</f>
        <v>41732964</v>
      </c>
    </row>
    <row r="112" spans="1:11" x14ac:dyDescent="0.2">
      <c r="A112" s="296" t="s">
        <v>227</v>
      </c>
      <c r="B112" s="296"/>
      <c r="C112" s="296"/>
      <c r="D112" s="296"/>
      <c r="E112" s="296"/>
      <c r="F112" s="296"/>
      <c r="G112" s="13">
        <v>100</v>
      </c>
      <c r="H112" s="34">
        <v>30995104</v>
      </c>
      <c r="I112" s="34">
        <v>13489968</v>
      </c>
      <c r="J112" s="34">
        <v>69025642</v>
      </c>
      <c r="K112" s="34">
        <v>26990689</v>
      </c>
    </row>
    <row r="113" spans="1:11" x14ac:dyDescent="0.2">
      <c r="A113" s="296" t="s">
        <v>228</v>
      </c>
      <c r="B113" s="296"/>
      <c r="C113" s="296"/>
      <c r="D113" s="296"/>
      <c r="E113" s="296"/>
      <c r="F113" s="296"/>
      <c r="G113" s="13">
        <v>101</v>
      </c>
      <c r="H113" s="34">
        <v>17516083</v>
      </c>
      <c r="I113" s="34">
        <v>9103786</v>
      </c>
      <c r="J113" s="34">
        <v>47770888</v>
      </c>
      <c r="K113" s="34">
        <v>14742275</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A11" sqref="A11:F11"/>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311" t="s">
        <v>229</v>
      </c>
      <c r="B1" s="349"/>
      <c r="C1" s="349"/>
      <c r="D1" s="349"/>
      <c r="E1" s="349"/>
      <c r="F1" s="349"/>
      <c r="G1" s="349"/>
      <c r="H1" s="349"/>
      <c r="I1" s="349"/>
    </row>
    <row r="2" spans="1:9" x14ac:dyDescent="0.2">
      <c r="A2" s="310" t="s">
        <v>534</v>
      </c>
      <c r="B2" s="284"/>
      <c r="C2" s="284"/>
      <c r="D2" s="284"/>
      <c r="E2" s="284"/>
      <c r="F2" s="284"/>
      <c r="G2" s="284"/>
      <c r="H2" s="284"/>
      <c r="I2" s="284"/>
    </row>
    <row r="3" spans="1:9" x14ac:dyDescent="0.2">
      <c r="A3" s="351" t="s">
        <v>499</v>
      </c>
      <c r="B3" s="352"/>
      <c r="C3" s="352"/>
      <c r="D3" s="352"/>
      <c r="E3" s="352"/>
      <c r="F3" s="352"/>
      <c r="G3" s="352"/>
      <c r="H3" s="352"/>
      <c r="I3" s="352"/>
    </row>
    <row r="4" spans="1:9" x14ac:dyDescent="0.2">
      <c r="A4" s="350" t="s">
        <v>517</v>
      </c>
      <c r="B4" s="287"/>
      <c r="C4" s="287"/>
      <c r="D4" s="287"/>
      <c r="E4" s="287"/>
      <c r="F4" s="287"/>
      <c r="G4" s="287"/>
      <c r="H4" s="287"/>
      <c r="I4" s="288"/>
    </row>
    <row r="5" spans="1:9" ht="24" thickBot="1" x14ac:dyDescent="0.25">
      <c r="A5" s="353" t="s">
        <v>230</v>
      </c>
      <c r="B5" s="354"/>
      <c r="C5" s="354"/>
      <c r="D5" s="354"/>
      <c r="E5" s="354"/>
      <c r="F5" s="355"/>
      <c r="G5" s="18" t="s">
        <v>231</v>
      </c>
      <c r="H5" s="35" t="s">
        <v>232</v>
      </c>
      <c r="I5" s="35" t="s">
        <v>233</v>
      </c>
    </row>
    <row r="6" spans="1:9" x14ac:dyDescent="0.2">
      <c r="A6" s="356">
        <v>1</v>
      </c>
      <c r="B6" s="357"/>
      <c r="C6" s="357"/>
      <c r="D6" s="357"/>
      <c r="E6" s="357"/>
      <c r="F6" s="358"/>
      <c r="G6" s="19">
        <v>2</v>
      </c>
      <c r="H6" s="36" t="s">
        <v>234</v>
      </c>
      <c r="I6" s="36" t="s">
        <v>235</v>
      </c>
    </row>
    <row r="7" spans="1:9" x14ac:dyDescent="0.2">
      <c r="A7" s="328" t="s">
        <v>236</v>
      </c>
      <c r="B7" s="329"/>
      <c r="C7" s="329"/>
      <c r="D7" s="329"/>
      <c r="E7" s="329"/>
      <c r="F7" s="329"/>
      <c r="G7" s="329"/>
      <c r="H7" s="329"/>
      <c r="I7" s="330"/>
    </row>
    <row r="8" spans="1:9" ht="12.75" customHeight="1" x14ac:dyDescent="0.2">
      <c r="A8" s="331" t="s">
        <v>237</v>
      </c>
      <c r="B8" s="332"/>
      <c r="C8" s="332"/>
      <c r="D8" s="332"/>
      <c r="E8" s="332"/>
      <c r="F8" s="333"/>
      <c r="G8" s="20">
        <v>1</v>
      </c>
      <c r="H8" s="37">
        <v>0</v>
      </c>
      <c r="I8" s="37">
        <v>0</v>
      </c>
    </row>
    <row r="9" spans="1:9" ht="12.75" customHeight="1" x14ac:dyDescent="0.2">
      <c r="A9" s="346" t="s">
        <v>238</v>
      </c>
      <c r="B9" s="347"/>
      <c r="C9" s="347"/>
      <c r="D9" s="347"/>
      <c r="E9" s="347"/>
      <c r="F9" s="348"/>
      <c r="G9" s="21">
        <v>2</v>
      </c>
      <c r="H9" s="38">
        <f>H10+H11+H12+H13+H14+H15+H16+H17</f>
        <v>0</v>
      </c>
      <c r="I9" s="38">
        <f>I10+I11+I12+I13+I14+I15+I16+I17</f>
        <v>0</v>
      </c>
    </row>
    <row r="10" spans="1:9" ht="12.75" customHeight="1" x14ac:dyDescent="0.2">
      <c r="A10" s="343" t="s">
        <v>239</v>
      </c>
      <c r="B10" s="344"/>
      <c r="C10" s="344"/>
      <c r="D10" s="344"/>
      <c r="E10" s="344"/>
      <c r="F10" s="345"/>
      <c r="G10" s="22">
        <v>3</v>
      </c>
      <c r="H10" s="39">
        <v>0</v>
      </c>
      <c r="I10" s="39">
        <v>0</v>
      </c>
    </row>
    <row r="11" spans="1:9" ht="22.15" customHeight="1" x14ac:dyDescent="0.2">
      <c r="A11" s="343" t="s">
        <v>240</v>
      </c>
      <c r="B11" s="344"/>
      <c r="C11" s="344"/>
      <c r="D11" s="344"/>
      <c r="E11" s="344"/>
      <c r="F11" s="345"/>
      <c r="G11" s="22">
        <v>4</v>
      </c>
      <c r="H11" s="39">
        <v>0</v>
      </c>
      <c r="I11" s="39">
        <v>0</v>
      </c>
    </row>
    <row r="12" spans="1:9" ht="23.45" customHeight="1" x14ac:dyDescent="0.2">
      <c r="A12" s="343" t="s">
        <v>241</v>
      </c>
      <c r="B12" s="344"/>
      <c r="C12" s="344"/>
      <c r="D12" s="344"/>
      <c r="E12" s="344"/>
      <c r="F12" s="345"/>
      <c r="G12" s="22">
        <v>5</v>
      </c>
      <c r="H12" s="39">
        <v>0</v>
      </c>
      <c r="I12" s="39">
        <v>0</v>
      </c>
    </row>
    <row r="13" spans="1:9" ht="12.75" customHeight="1" x14ac:dyDescent="0.2">
      <c r="A13" s="343" t="s">
        <v>242</v>
      </c>
      <c r="B13" s="344"/>
      <c r="C13" s="344"/>
      <c r="D13" s="344"/>
      <c r="E13" s="344"/>
      <c r="F13" s="345"/>
      <c r="G13" s="22">
        <v>6</v>
      </c>
      <c r="H13" s="39">
        <v>0</v>
      </c>
      <c r="I13" s="39">
        <v>0</v>
      </c>
    </row>
    <row r="14" spans="1:9" ht="12.75" customHeight="1" x14ac:dyDescent="0.2">
      <c r="A14" s="343" t="s">
        <v>243</v>
      </c>
      <c r="B14" s="344"/>
      <c r="C14" s="344"/>
      <c r="D14" s="344"/>
      <c r="E14" s="344"/>
      <c r="F14" s="345"/>
      <c r="G14" s="22">
        <v>7</v>
      </c>
      <c r="H14" s="39">
        <v>0</v>
      </c>
      <c r="I14" s="39">
        <v>0</v>
      </c>
    </row>
    <row r="15" spans="1:9" ht="12.75" customHeight="1" x14ac:dyDescent="0.2">
      <c r="A15" s="343" t="s">
        <v>244</v>
      </c>
      <c r="B15" s="344"/>
      <c r="C15" s="344"/>
      <c r="D15" s="344"/>
      <c r="E15" s="344"/>
      <c r="F15" s="345"/>
      <c r="G15" s="22">
        <v>8</v>
      </c>
      <c r="H15" s="39">
        <v>0</v>
      </c>
      <c r="I15" s="39">
        <v>0</v>
      </c>
    </row>
    <row r="16" spans="1:9" ht="12.75" customHeight="1" x14ac:dyDescent="0.2">
      <c r="A16" s="343" t="s">
        <v>245</v>
      </c>
      <c r="B16" s="344"/>
      <c r="C16" s="344"/>
      <c r="D16" s="344"/>
      <c r="E16" s="344"/>
      <c r="F16" s="345"/>
      <c r="G16" s="22">
        <v>9</v>
      </c>
      <c r="H16" s="39">
        <v>0</v>
      </c>
      <c r="I16" s="39">
        <v>0</v>
      </c>
    </row>
    <row r="17" spans="1:9" ht="25.15" customHeight="1" x14ac:dyDescent="0.2">
      <c r="A17" s="343" t="s">
        <v>246</v>
      </c>
      <c r="B17" s="344"/>
      <c r="C17" s="344"/>
      <c r="D17" s="344"/>
      <c r="E17" s="344"/>
      <c r="F17" s="345"/>
      <c r="G17" s="22">
        <v>10</v>
      </c>
      <c r="H17" s="39">
        <v>0</v>
      </c>
      <c r="I17" s="39">
        <v>0</v>
      </c>
    </row>
    <row r="18" spans="1:9" ht="28.15" customHeight="1" x14ac:dyDescent="0.2">
      <c r="A18" s="322" t="s">
        <v>247</v>
      </c>
      <c r="B18" s="323"/>
      <c r="C18" s="323"/>
      <c r="D18" s="323"/>
      <c r="E18" s="323"/>
      <c r="F18" s="324"/>
      <c r="G18" s="21">
        <v>11</v>
      </c>
      <c r="H18" s="38">
        <f>H8+H9</f>
        <v>0</v>
      </c>
      <c r="I18" s="38">
        <f>I8+I9</f>
        <v>0</v>
      </c>
    </row>
    <row r="19" spans="1:9" ht="12.75" customHeight="1" x14ac:dyDescent="0.2">
      <c r="A19" s="346" t="s">
        <v>248</v>
      </c>
      <c r="B19" s="347"/>
      <c r="C19" s="347"/>
      <c r="D19" s="347"/>
      <c r="E19" s="347"/>
      <c r="F19" s="348"/>
      <c r="G19" s="21">
        <v>12</v>
      </c>
      <c r="H19" s="38">
        <f>H20+H21+H22+H23</f>
        <v>0</v>
      </c>
      <c r="I19" s="38">
        <f>I20+I21+I22+I23</f>
        <v>0</v>
      </c>
    </row>
    <row r="20" spans="1:9" ht="12.75" customHeight="1" x14ac:dyDescent="0.2">
      <c r="A20" s="343" t="s">
        <v>249</v>
      </c>
      <c r="B20" s="344"/>
      <c r="C20" s="344"/>
      <c r="D20" s="344"/>
      <c r="E20" s="344"/>
      <c r="F20" s="345"/>
      <c r="G20" s="22">
        <v>13</v>
      </c>
      <c r="H20" s="39">
        <v>0</v>
      </c>
      <c r="I20" s="39">
        <v>0</v>
      </c>
    </row>
    <row r="21" spans="1:9" ht="12.75" customHeight="1" x14ac:dyDescent="0.2">
      <c r="A21" s="343" t="s">
        <v>250</v>
      </c>
      <c r="B21" s="344"/>
      <c r="C21" s="344"/>
      <c r="D21" s="344"/>
      <c r="E21" s="344"/>
      <c r="F21" s="345"/>
      <c r="G21" s="22">
        <v>14</v>
      </c>
      <c r="H21" s="39">
        <v>0</v>
      </c>
      <c r="I21" s="39">
        <v>0</v>
      </c>
    </row>
    <row r="22" spans="1:9" ht="12.75" customHeight="1" x14ac:dyDescent="0.2">
      <c r="A22" s="343" t="s">
        <v>251</v>
      </c>
      <c r="B22" s="344"/>
      <c r="C22" s="344"/>
      <c r="D22" s="344"/>
      <c r="E22" s="344"/>
      <c r="F22" s="345"/>
      <c r="G22" s="22">
        <v>15</v>
      </c>
      <c r="H22" s="39">
        <v>0</v>
      </c>
      <c r="I22" s="39">
        <v>0</v>
      </c>
    </row>
    <row r="23" spans="1:9" ht="12.75" customHeight="1" x14ac:dyDescent="0.2">
      <c r="A23" s="343" t="s">
        <v>252</v>
      </c>
      <c r="B23" s="344"/>
      <c r="C23" s="344"/>
      <c r="D23" s="344"/>
      <c r="E23" s="344"/>
      <c r="F23" s="345"/>
      <c r="G23" s="22">
        <v>16</v>
      </c>
      <c r="H23" s="39">
        <v>0</v>
      </c>
      <c r="I23" s="39">
        <v>0</v>
      </c>
    </row>
    <row r="24" spans="1:9" ht="12.75" customHeight="1" x14ac:dyDescent="0.2">
      <c r="A24" s="322" t="s">
        <v>253</v>
      </c>
      <c r="B24" s="323"/>
      <c r="C24" s="323"/>
      <c r="D24" s="323"/>
      <c r="E24" s="323"/>
      <c r="F24" s="324"/>
      <c r="G24" s="21">
        <v>17</v>
      </c>
      <c r="H24" s="38">
        <f>H18+H19</f>
        <v>0</v>
      </c>
      <c r="I24" s="38">
        <f>I18+I19</f>
        <v>0</v>
      </c>
    </row>
    <row r="25" spans="1:9" ht="12.75" customHeight="1" x14ac:dyDescent="0.2">
      <c r="A25" s="334" t="s">
        <v>254</v>
      </c>
      <c r="B25" s="335"/>
      <c r="C25" s="335"/>
      <c r="D25" s="335"/>
      <c r="E25" s="335"/>
      <c r="F25" s="336"/>
      <c r="G25" s="22">
        <v>18</v>
      </c>
      <c r="H25" s="39">
        <v>0</v>
      </c>
      <c r="I25" s="39">
        <v>0</v>
      </c>
    </row>
    <row r="26" spans="1:9" ht="12.75" customHeight="1" x14ac:dyDescent="0.2">
      <c r="A26" s="334" t="s">
        <v>255</v>
      </c>
      <c r="B26" s="335"/>
      <c r="C26" s="335"/>
      <c r="D26" s="335"/>
      <c r="E26" s="335"/>
      <c r="F26" s="336"/>
      <c r="G26" s="22">
        <v>19</v>
      </c>
      <c r="H26" s="39">
        <v>0</v>
      </c>
      <c r="I26" s="39">
        <v>0</v>
      </c>
    </row>
    <row r="27" spans="1:9" ht="25.9" customHeight="1" x14ac:dyDescent="0.2">
      <c r="A27" s="325" t="s">
        <v>256</v>
      </c>
      <c r="B27" s="326"/>
      <c r="C27" s="326"/>
      <c r="D27" s="326"/>
      <c r="E27" s="326"/>
      <c r="F27" s="327"/>
      <c r="G27" s="23">
        <v>20</v>
      </c>
      <c r="H27" s="40">
        <f>H24+H25+H26</f>
        <v>0</v>
      </c>
      <c r="I27" s="40">
        <f>I24+I25+I26</f>
        <v>0</v>
      </c>
    </row>
    <row r="28" spans="1:9" x14ac:dyDescent="0.2">
      <c r="A28" s="328" t="s">
        <v>257</v>
      </c>
      <c r="B28" s="329"/>
      <c r="C28" s="329"/>
      <c r="D28" s="329"/>
      <c r="E28" s="329"/>
      <c r="F28" s="329"/>
      <c r="G28" s="329"/>
      <c r="H28" s="329"/>
      <c r="I28" s="330"/>
    </row>
    <row r="29" spans="1:9" ht="30.6" customHeight="1" x14ac:dyDescent="0.2">
      <c r="A29" s="331" t="s">
        <v>258</v>
      </c>
      <c r="B29" s="332"/>
      <c r="C29" s="332"/>
      <c r="D29" s="332"/>
      <c r="E29" s="332"/>
      <c r="F29" s="333"/>
      <c r="G29" s="20">
        <v>21</v>
      </c>
      <c r="H29" s="41">
        <v>0</v>
      </c>
      <c r="I29" s="41">
        <v>0</v>
      </c>
    </row>
    <row r="30" spans="1:9" ht="12.75" customHeight="1" x14ac:dyDescent="0.2">
      <c r="A30" s="334" t="s">
        <v>259</v>
      </c>
      <c r="B30" s="335"/>
      <c r="C30" s="335"/>
      <c r="D30" s="335"/>
      <c r="E30" s="335"/>
      <c r="F30" s="336"/>
      <c r="G30" s="22">
        <v>22</v>
      </c>
      <c r="H30" s="42">
        <v>0</v>
      </c>
      <c r="I30" s="42">
        <v>0</v>
      </c>
    </row>
    <row r="31" spans="1:9" ht="12.75" customHeight="1" x14ac:dyDescent="0.2">
      <c r="A31" s="334" t="s">
        <v>260</v>
      </c>
      <c r="B31" s="335"/>
      <c r="C31" s="335"/>
      <c r="D31" s="335"/>
      <c r="E31" s="335"/>
      <c r="F31" s="336"/>
      <c r="G31" s="22">
        <v>23</v>
      </c>
      <c r="H31" s="42">
        <v>0</v>
      </c>
      <c r="I31" s="42">
        <v>0</v>
      </c>
    </row>
    <row r="32" spans="1:9" ht="12.75" customHeight="1" x14ac:dyDescent="0.2">
      <c r="A32" s="334" t="s">
        <v>261</v>
      </c>
      <c r="B32" s="335"/>
      <c r="C32" s="335"/>
      <c r="D32" s="335"/>
      <c r="E32" s="335"/>
      <c r="F32" s="336"/>
      <c r="G32" s="22">
        <v>24</v>
      </c>
      <c r="H32" s="42">
        <v>0</v>
      </c>
      <c r="I32" s="42">
        <v>0</v>
      </c>
    </row>
    <row r="33" spans="1:9" ht="12.75" customHeight="1" x14ac:dyDescent="0.2">
      <c r="A33" s="334" t="s">
        <v>262</v>
      </c>
      <c r="B33" s="335"/>
      <c r="C33" s="335"/>
      <c r="D33" s="335"/>
      <c r="E33" s="335"/>
      <c r="F33" s="336"/>
      <c r="G33" s="22">
        <v>25</v>
      </c>
      <c r="H33" s="42">
        <v>0</v>
      </c>
      <c r="I33" s="42">
        <v>0</v>
      </c>
    </row>
    <row r="34" spans="1:9" ht="12.75" customHeight="1" x14ac:dyDescent="0.2">
      <c r="A34" s="334" t="s">
        <v>263</v>
      </c>
      <c r="B34" s="335"/>
      <c r="C34" s="335"/>
      <c r="D34" s="335"/>
      <c r="E34" s="335"/>
      <c r="F34" s="336"/>
      <c r="G34" s="22">
        <v>26</v>
      </c>
      <c r="H34" s="42">
        <v>0</v>
      </c>
      <c r="I34" s="42">
        <v>0</v>
      </c>
    </row>
    <row r="35" spans="1:9" ht="26.45" customHeight="1" x14ac:dyDescent="0.2">
      <c r="A35" s="322" t="s">
        <v>264</v>
      </c>
      <c r="B35" s="323"/>
      <c r="C35" s="323"/>
      <c r="D35" s="323"/>
      <c r="E35" s="323"/>
      <c r="F35" s="324"/>
      <c r="G35" s="21">
        <v>27</v>
      </c>
      <c r="H35" s="43">
        <f>H29+H30+H31+H32+H33+H34</f>
        <v>0</v>
      </c>
      <c r="I35" s="43">
        <f>I29+I30+I31+I32+I33+I34</f>
        <v>0</v>
      </c>
    </row>
    <row r="36" spans="1:9" ht="22.9" customHeight="1" x14ac:dyDescent="0.2">
      <c r="A36" s="334" t="s">
        <v>265</v>
      </c>
      <c r="B36" s="335"/>
      <c r="C36" s="335"/>
      <c r="D36" s="335"/>
      <c r="E36" s="335"/>
      <c r="F36" s="336"/>
      <c r="G36" s="22">
        <v>28</v>
      </c>
      <c r="H36" s="42">
        <v>0</v>
      </c>
      <c r="I36" s="42">
        <v>0</v>
      </c>
    </row>
    <row r="37" spans="1:9" ht="12.75" customHeight="1" x14ac:dyDescent="0.2">
      <c r="A37" s="334" t="s">
        <v>266</v>
      </c>
      <c r="B37" s="335"/>
      <c r="C37" s="335"/>
      <c r="D37" s="335"/>
      <c r="E37" s="335"/>
      <c r="F37" s="336"/>
      <c r="G37" s="22">
        <v>29</v>
      </c>
      <c r="H37" s="42">
        <v>0</v>
      </c>
      <c r="I37" s="42">
        <v>0</v>
      </c>
    </row>
    <row r="38" spans="1:9" ht="12.75" customHeight="1" x14ac:dyDescent="0.2">
      <c r="A38" s="334" t="s">
        <v>267</v>
      </c>
      <c r="B38" s="335"/>
      <c r="C38" s="335"/>
      <c r="D38" s="335"/>
      <c r="E38" s="335"/>
      <c r="F38" s="336"/>
      <c r="G38" s="22">
        <v>30</v>
      </c>
      <c r="H38" s="42">
        <v>0</v>
      </c>
      <c r="I38" s="42">
        <v>0</v>
      </c>
    </row>
    <row r="39" spans="1:9" ht="12.75" customHeight="1" x14ac:dyDescent="0.2">
      <c r="A39" s="334" t="s">
        <v>268</v>
      </c>
      <c r="B39" s="335"/>
      <c r="C39" s="335"/>
      <c r="D39" s="335"/>
      <c r="E39" s="335"/>
      <c r="F39" s="336"/>
      <c r="G39" s="22">
        <v>31</v>
      </c>
      <c r="H39" s="42">
        <v>0</v>
      </c>
      <c r="I39" s="42">
        <v>0</v>
      </c>
    </row>
    <row r="40" spans="1:9" ht="12.75" customHeight="1" x14ac:dyDescent="0.2">
      <c r="A40" s="334" t="s">
        <v>269</v>
      </c>
      <c r="B40" s="335"/>
      <c r="C40" s="335"/>
      <c r="D40" s="335"/>
      <c r="E40" s="335"/>
      <c r="F40" s="336"/>
      <c r="G40" s="22">
        <v>32</v>
      </c>
      <c r="H40" s="42">
        <v>0</v>
      </c>
      <c r="I40" s="42">
        <v>0</v>
      </c>
    </row>
    <row r="41" spans="1:9" ht="24" customHeight="1" x14ac:dyDescent="0.2">
      <c r="A41" s="322" t="s">
        <v>270</v>
      </c>
      <c r="B41" s="323"/>
      <c r="C41" s="323"/>
      <c r="D41" s="323"/>
      <c r="E41" s="323"/>
      <c r="F41" s="324"/>
      <c r="G41" s="21">
        <v>33</v>
      </c>
      <c r="H41" s="43">
        <f>H36+H37+H38+H39+H40</f>
        <v>0</v>
      </c>
      <c r="I41" s="43">
        <f>I36+I37+I38+I39+I40</f>
        <v>0</v>
      </c>
    </row>
    <row r="42" spans="1:9" ht="29.45" customHeight="1" x14ac:dyDescent="0.2">
      <c r="A42" s="325" t="s">
        <v>271</v>
      </c>
      <c r="B42" s="326"/>
      <c r="C42" s="326"/>
      <c r="D42" s="326"/>
      <c r="E42" s="326"/>
      <c r="F42" s="327"/>
      <c r="G42" s="23">
        <v>34</v>
      </c>
      <c r="H42" s="44">
        <f>H35+H41</f>
        <v>0</v>
      </c>
      <c r="I42" s="44">
        <f>I35+I41</f>
        <v>0</v>
      </c>
    </row>
    <row r="43" spans="1:9" x14ac:dyDescent="0.2">
      <c r="A43" s="328" t="s">
        <v>272</v>
      </c>
      <c r="B43" s="329"/>
      <c r="C43" s="329"/>
      <c r="D43" s="329"/>
      <c r="E43" s="329"/>
      <c r="F43" s="329"/>
      <c r="G43" s="329"/>
      <c r="H43" s="329"/>
      <c r="I43" s="330"/>
    </row>
    <row r="44" spans="1:9" ht="12.75" customHeight="1" x14ac:dyDescent="0.2">
      <c r="A44" s="331" t="s">
        <v>273</v>
      </c>
      <c r="B44" s="332"/>
      <c r="C44" s="332"/>
      <c r="D44" s="332"/>
      <c r="E44" s="332"/>
      <c r="F44" s="333"/>
      <c r="G44" s="20">
        <v>35</v>
      </c>
      <c r="H44" s="41">
        <v>0</v>
      </c>
      <c r="I44" s="41">
        <v>0</v>
      </c>
    </row>
    <row r="45" spans="1:9" ht="25.15" customHeight="1" x14ac:dyDescent="0.2">
      <c r="A45" s="334" t="s">
        <v>274</v>
      </c>
      <c r="B45" s="335"/>
      <c r="C45" s="335"/>
      <c r="D45" s="335"/>
      <c r="E45" s="335"/>
      <c r="F45" s="336"/>
      <c r="G45" s="22">
        <v>36</v>
      </c>
      <c r="H45" s="42">
        <v>0</v>
      </c>
      <c r="I45" s="42">
        <v>0</v>
      </c>
    </row>
    <row r="46" spans="1:9" ht="12.75" customHeight="1" x14ac:dyDescent="0.2">
      <c r="A46" s="334" t="s">
        <v>275</v>
      </c>
      <c r="B46" s="335"/>
      <c r="C46" s="335"/>
      <c r="D46" s="335"/>
      <c r="E46" s="335"/>
      <c r="F46" s="336"/>
      <c r="G46" s="22">
        <v>37</v>
      </c>
      <c r="H46" s="42">
        <v>0</v>
      </c>
      <c r="I46" s="42">
        <v>0</v>
      </c>
    </row>
    <row r="47" spans="1:9" ht="12.75" customHeight="1" x14ac:dyDescent="0.2">
      <c r="A47" s="334" t="s">
        <v>276</v>
      </c>
      <c r="B47" s="335"/>
      <c r="C47" s="335"/>
      <c r="D47" s="335"/>
      <c r="E47" s="335"/>
      <c r="F47" s="336"/>
      <c r="G47" s="22">
        <v>38</v>
      </c>
      <c r="H47" s="42">
        <v>0</v>
      </c>
      <c r="I47" s="42">
        <v>0</v>
      </c>
    </row>
    <row r="48" spans="1:9" ht="22.15" customHeight="1" x14ac:dyDescent="0.2">
      <c r="A48" s="322" t="s">
        <v>277</v>
      </c>
      <c r="B48" s="323"/>
      <c r="C48" s="323"/>
      <c r="D48" s="323"/>
      <c r="E48" s="323"/>
      <c r="F48" s="324"/>
      <c r="G48" s="21">
        <v>39</v>
      </c>
      <c r="H48" s="43">
        <f>H44+H45+H46+H47</f>
        <v>0</v>
      </c>
      <c r="I48" s="43">
        <f>I44+I45+I46+I47</f>
        <v>0</v>
      </c>
    </row>
    <row r="49" spans="1:9" ht="24.6" customHeight="1" x14ac:dyDescent="0.2">
      <c r="A49" s="334" t="s">
        <v>278</v>
      </c>
      <c r="B49" s="335"/>
      <c r="C49" s="335"/>
      <c r="D49" s="335"/>
      <c r="E49" s="335"/>
      <c r="F49" s="336"/>
      <c r="G49" s="22">
        <v>40</v>
      </c>
      <c r="H49" s="42">
        <v>0</v>
      </c>
      <c r="I49" s="42">
        <v>0</v>
      </c>
    </row>
    <row r="50" spans="1:9" ht="12.75" customHeight="1" x14ac:dyDescent="0.2">
      <c r="A50" s="334" t="s">
        <v>279</v>
      </c>
      <c r="B50" s="335"/>
      <c r="C50" s="335"/>
      <c r="D50" s="335"/>
      <c r="E50" s="335"/>
      <c r="F50" s="336"/>
      <c r="G50" s="22">
        <v>41</v>
      </c>
      <c r="H50" s="42">
        <v>0</v>
      </c>
      <c r="I50" s="42">
        <v>0</v>
      </c>
    </row>
    <row r="51" spans="1:9" ht="12.75" customHeight="1" x14ac:dyDescent="0.2">
      <c r="A51" s="334" t="s">
        <v>280</v>
      </c>
      <c r="B51" s="335"/>
      <c r="C51" s="335"/>
      <c r="D51" s="335"/>
      <c r="E51" s="335"/>
      <c r="F51" s="336"/>
      <c r="G51" s="22">
        <v>42</v>
      </c>
      <c r="H51" s="42">
        <v>0</v>
      </c>
      <c r="I51" s="42">
        <v>0</v>
      </c>
    </row>
    <row r="52" spans="1:9" ht="22.9" customHeight="1" x14ac:dyDescent="0.2">
      <c r="A52" s="334" t="s">
        <v>281</v>
      </c>
      <c r="B52" s="335"/>
      <c r="C52" s="335"/>
      <c r="D52" s="335"/>
      <c r="E52" s="335"/>
      <c r="F52" s="336"/>
      <c r="G52" s="22">
        <v>43</v>
      </c>
      <c r="H52" s="42">
        <v>0</v>
      </c>
      <c r="I52" s="42">
        <v>0</v>
      </c>
    </row>
    <row r="53" spans="1:9" ht="12.75" customHeight="1" x14ac:dyDescent="0.2">
      <c r="A53" s="334" t="s">
        <v>282</v>
      </c>
      <c r="B53" s="335"/>
      <c r="C53" s="335"/>
      <c r="D53" s="335"/>
      <c r="E53" s="335"/>
      <c r="F53" s="336"/>
      <c r="G53" s="22">
        <v>44</v>
      </c>
      <c r="H53" s="42">
        <v>0</v>
      </c>
      <c r="I53" s="42">
        <v>0</v>
      </c>
    </row>
    <row r="54" spans="1:9" ht="30.6" customHeight="1" x14ac:dyDescent="0.2">
      <c r="A54" s="322" t="s">
        <v>283</v>
      </c>
      <c r="B54" s="323"/>
      <c r="C54" s="323"/>
      <c r="D54" s="323"/>
      <c r="E54" s="323"/>
      <c r="F54" s="324"/>
      <c r="G54" s="21">
        <v>45</v>
      </c>
      <c r="H54" s="43">
        <f>H49+H50+H51+H52+H53</f>
        <v>0</v>
      </c>
      <c r="I54" s="43">
        <f>I49+I50+I51+I52+I53</f>
        <v>0</v>
      </c>
    </row>
    <row r="55" spans="1:9" ht="29.45" customHeight="1" x14ac:dyDescent="0.2">
      <c r="A55" s="337" t="s">
        <v>284</v>
      </c>
      <c r="B55" s="338"/>
      <c r="C55" s="338"/>
      <c r="D55" s="338"/>
      <c r="E55" s="338"/>
      <c r="F55" s="339"/>
      <c r="G55" s="21">
        <v>46</v>
      </c>
      <c r="H55" s="43">
        <f>H48+H54</f>
        <v>0</v>
      </c>
      <c r="I55" s="43">
        <f>I48+I54</f>
        <v>0</v>
      </c>
    </row>
    <row r="56" spans="1:9" ht="32.450000000000003" customHeight="1" x14ac:dyDescent="0.2">
      <c r="A56" s="334" t="s">
        <v>285</v>
      </c>
      <c r="B56" s="335"/>
      <c r="C56" s="335"/>
      <c r="D56" s="335"/>
      <c r="E56" s="335"/>
      <c r="F56" s="336"/>
      <c r="G56" s="22">
        <v>47</v>
      </c>
      <c r="H56" s="42">
        <v>0</v>
      </c>
      <c r="I56" s="42">
        <v>0</v>
      </c>
    </row>
    <row r="57" spans="1:9" ht="26.45" customHeight="1" x14ac:dyDescent="0.2">
      <c r="A57" s="337" t="s">
        <v>286</v>
      </c>
      <c r="B57" s="338"/>
      <c r="C57" s="338"/>
      <c r="D57" s="338"/>
      <c r="E57" s="338"/>
      <c r="F57" s="339"/>
      <c r="G57" s="21">
        <v>48</v>
      </c>
      <c r="H57" s="43">
        <f>H27+H42+H55+H56</f>
        <v>0</v>
      </c>
      <c r="I57" s="43">
        <f>I27+I42+I55+I56</f>
        <v>0</v>
      </c>
    </row>
    <row r="58" spans="1:9" ht="24" customHeight="1" x14ac:dyDescent="0.2">
      <c r="A58" s="340" t="s">
        <v>287</v>
      </c>
      <c r="B58" s="341"/>
      <c r="C58" s="341"/>
      <c r="D58" s="341"/>
      <c r="E58" s="341"/>
      <c r="F58" s="342"/>
      <c r="G58" s="22">
        <v>49</v>
      </c>
      <c r="H58" s="42">
        <v>0</v>
      </c>
      <c r="I58" s="42">
        <v>0</v>
      </c>
    </row>
    <row r="59" spans="1:9" ht="31.15" customHeight="1" x14ac:dyDescent="0.2">
      <c r="A59" s="325" t="s">
        <v>288</v>
      </c>
      <c r="B59" s="326"/>
      <c r="C59" s="326"/>
      <c r="D59" s="326"/>
      <c r="E59" s="326"/>
      <c r="F59" s="327"/>
      <c r="G59" s="23">
        <v>50</v>
      </c>
      <c r="H59" s="44">
        <f>H57+H58</f>
        <v>0</v>
      </c>
      <c r="I59" s="44">
        <f>I57+I58</f>
        <v>0</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110" zoomScaleNormal="100" workbookViewId="0">
      <selection activeCell="N42" sqref="N42"/>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311" t="s">
        <v>289</v>
      </c>
      <c r="B1" s="349"/>
      <c r="C1" s="349"/>
      <c r="D1" s="349"/>
      <c r="E1" s="349"/>
      <c r="F1" s="349"/>
      <c r="G1" s="349"/>
      <c r="H1" s="349"/>
      <c r="I1" s="349"/>
    </row>
    <row r="2" spans="1:9" ht="12.75" customHeight="1" x14ac:dyDescent="0.2">
      <c r="A2" s="310" t="s">
        <v>533</v>
      </c>
      <c r="B2" s="284"/>
      <c r="C2" s="284"/>
      <c r="D2" s="284"/>
      <c r="E2" s="284"/>
      <c r="F2" s="284"/>
      <c r="G2" s="284"/>
      <c r="H2" s="284"/>
      <c r="I2" s="284"/>
    </row>
    <row r="3" spans="1:9" x14ac:dyDescent="0.2">
      <c r="A3" s="361" t="s">
        <v>499</v>
      </c>
      <c r="B3" s="362"/>
      <c r="C3" s="362"/>
      <c r="D3" s="362"/>
      <c r="E3" s="362"/>
      <c r="F3" s="362"/>
      <c r="G3" s="362"/>
      <c r="H3" s="362"/>
      <c r="I3" s="362"/>
    </row>
    <row r="4" spans="1:9" x14ac:dyDescent="0.2">
      <c r="A4" s="350" t="s">
        <v>519</v>
      </c>
      <c r="B4" s="287"/>
      <c r="C4" s="287"/>
      <c r="D4" s="287"/>
      <c r="E4" s="287"/>
      <c r="F4" s="287"/>
      <c r="G4" s="287"/>
      <c r="H4" s="287"/>
      <c r="I4" s="288"/>
    </row>
    <row r="5" spans="1:9" ht="24" thickBot="1" x14ac:dyDescent="0.25">
      <c r="A5" s="353" t="s">
        <v>290</v>
      </c>
      <c r="B5" s="354"/>
      <c r="C5" s="354"/>
      <c r="D5" s="354"/>
      <c r="E5" s="354"/>
      <c r="F5" s="355"/>
      <c r="G5" s="18" t="s">
        <v>291</v>
      </c>
      <c r="H5" s="35" t="s">
        <v>292</v>
      </c>
      <c r="I5" s="35" t="s">
        <v>293</v>
      </c>
    </row>
    <row r="6" spans="1:9" x14ac:dyDescent="0.2">
      <c r="A6" s="356">
        <v>1</v>
      </c>
      <c r="B6" s="357"/>
      <c r="C6" s="357"/>
      <c r="D6" s="357"/>
      <c r="E6" s="357"/>
      <c r="F6" s="358"/>
      <c r="G6" s="24">
        <v>2</v>
      </c>
      <c r="H6" s="36" t="s">
        <v>294</v>
      </c>
      <c r="I6" s="36" t="s">
        <v>295</v>
      </c>
    </row>
    <row r="7" spans="1:9" x14ac:dyDescent="0.2">
      <c r="A7" s="373" t="s">
        <v>296</v>
      </c>
      <c r="B7" s="374"/>
      <c r="C7" s="374"/>
      <c r="D7" s="374"/>
      <c r="E7" s="374"/>
      <c r="F7" s="374"/>
      <c r="G7" s="374"/>
      <c r="H7" s="374"/>
      <c r="I7" s="375"/>
    </row>
    <row r="8" spans="1:9" x14ac:dyDescent="0.2">
      <c r="A8" s="376" t="s">
        <v>297</v>
      </c>
      <c r="B8" s="376"/>
      <c r="C8" s="376"/>
      <c r="D8" s="376"/>
      <c r="E8" s="376"/>
      <c r="F8" s="376"/>
      <c r="G8" s="25">
        <v>1</v>
      </c>
      <c r="H8" s="46">
        <v>688639423</v>
      </c>
      <c r="I8" s="46">
        <v>825186335</v>
      </c>
    </row>
    <row r="9" spans="1:9" x14ac:dyDescent="0.2">
      <c r="A9" s="359" t="s">
        <v>298</v>
      </c>
      <c r="B9" s="359"/>
      <c r="C9" s="359"/>
      <c r="D9" s="359"/>
      <c r="E9" s="359"/>
      <c r="F9" s="359"/>
      <c r="G9" s="26">
        <v>2</v>
      </c>
      <c r="H9" s="47">
        <v>0</v>
      </c>
      <c r="I9" s="47">
        <v>20739</v>
      </c>
    </row>
    <row r="10" spans="1:9" x14ac:dyDescent="0.2">
      <c r="A10" s="359" t="s">
        <v>299</v>
      </c>
      <c r="B10" s="359"/>
      <c r="C10" s="359"/>
      <c r="D10" s="359"/>
      <c r="E10" s="359"/>
      <c r="F10" s="359"/>
      <c r="G10" s="26">
        <v>3</v>
      </c>
      <c r="H10" s="47">
        <v>1129297</v>
      </c>
      <c r="I10" s="47">
        <v>890710</v>
      </c>
    </row>
    <row r="11" spans="1:9" x14ac:dyDescent="0.2">
      <c r="A11" s="359" t="s">
        <v>300</v>
      </c>
      <c r="B11" s="359"/>
      <c r="C11" s="359"/>
      <c r="D11" s="359"/>
      <c r="E11" s="359"/>
      <c r="F11" s="359"/>
      <c r="G11" s="26">
        <v>4</v>
      </c>
      <c r="H11" s="47">
        <v>22778790</v>
      </c>
      <c r="I11" s="47">
        <v>28747593</v>
      </c>
    </row>
    <row r="12" spans="1:9" x14ac:dyDescent="0.2">
      <c r="A12" s="359" t="s">
        <v>449</v>
      </c>
      <c r="B12" s="359"/>
      <c r="C12" s="359"/>
      <c r="D12" s="359"/>
      <c r="E12" s="359"/>
      <c r="F12" s="359"/>
      <c r="G12" s="26">
        <v>5</v>
      </c>
      <c r="H12" s="47">
        <v>9507568</v>
      </c>
      <c r="I12" s="47">
        <v>5220082</v>
      </c>
    </row>
    <row r="13" spans="1:9" x14ac:dyDescent="0.2">
      <c r="A13" s="360" t="s">
        <v>450</v>
      </c>
      <c r="B13" s="360"/>
      <c r="C13" s="360"/>
      <c r="D13" s="360"/>
      <c r="E13" s="360"/>
      <c r="F13" s="360"/>
      <c r="G13" s="113">
        <v>6</v>
      </c>
      <c r="H13" s="114">
        <f>SUM(H8:H12)</f>
        <v>722055078</v>
      </c>
      <c r="I13" s="114">
        <f>SUM(I8:I12)</f>
        <v>860065459</v>
      </c>
    </row>
    <row r="14" spans="1:9" x14ac:dyDescent="0.2">
      <c r="A14" s="359" t="s">
        <v>451</v>
      </c>
      <c r="B14" s="359"/>
      <c r="C14" s="359"/>
      <c r="D14" s="359"/>
      <c r="E14" s="359"/>
      <c r="F14" s="359"/>
      <c r="G14" s="26">
        <v>7</v>
      </c>
      <c r="H14" s="47">
        <v>-451498668</v>
      </c>
      <c r="I14" s="47">
        <v>-492111986</v>
      </c>
    </row>
    <row r="15" spans="1:9" x14ac:dyDescent="0.2">
      <c r="A15" s="359" t="s">
        <v>452</v>
      </c>
      <c r="B15" s="359"/>
      <c r="C15" s="359"/>
      <c r="D15" s="359"/>
      <c r="E15" s="359"/>
      <c r="F15" s="359"/>
      <c r="G15" s="26">
        <v>8</v>
      </c>
      <c r="H15" s="47">
        <v>-111508416</v>
      </c>
      <c r="I15" s="47">
        <v>-137274279</v>
      </c>
    </row>
    <row r="16" spans="1:9" x14ac:dyDescent="0.2">
      <c r="A16" s="359" t="s">
        <v>453</v>
      </c>
      <c r="B16" s="359"/>
      <c r="C16" s="359"/>
      <c r="D16" s="359"/>
      <c r="E16" s="359"/>
      <c r="F16" s="359"/>
      <c r="G16" s="26">
        <v>9</v>
      </c>
      <c r="H16" s="47">
        <v>-2755797</v>
      </c>
      <c r="I16" s="47">
        <v>-3157189</v>
      </c>
    </row>
    <row r="17" spans="1:9" x14ac:dyDescent="0.2">
      <c r="A17" s="359" t="s">
        <v>454</v>
      </c>
      <c r="B17" s="359"/>
      <c r="C17" s="359"/>
      <c r="D17" s="359"/>
      <c r="E17" s="359"/>
      <c r="F17" s="359"/>
      <c r="G17" s="26">
        <v>10</v>
      </c>
      <c r="H17" s="47">
        <v>-1123540</v>
      </c>
      <c r="I17" s="47">
        <v>-1742963</v>
      </c>
    </row>
    <row r="18" spans="1:9" ht="12.75" customHeight="1" x14ac:dyDescent="0.2">
      <c r="A18" s="359" t="s">
        <v>455</v>
      </c>
      <c r="B18" s="359"/>
      <c r="C18" s="359"/>
      <c r="D18" s="359"/>
      <c r="E18" s="359"/>
      <c r="F18" s="359"/>
      <c r="G18" s="26">
        <v>11</v>
      </c>
      <c r="H18" s="47">
        <v>-6571612</v>
      </c>
      <c r="I18" s="47">
        <v>-22824403</v>
      </c>
    </row>
    <row r="19" spans="1:9" x14ac:dyDescent="0.2">
      <c r="A19" s="359" t="s">
        <v>456</v>
      </c>
      <c r="B19" s="359"/>
      <c r="C19" s="359"/>
      <c r="D19" s="359"/>
      <c r="E19" s="359"/>
      <c r="F19" s="359"/>
      <c r="G19" s="26">
        <v>12</v>
      </c>
      <c r="H19" s="47">
        <v>-45706595</v>
      </c>
      <c r="I19" s="47">
        <v>-39810745</v>
      </c>
    </row>
    <row r="20" spans="1:9" ht="12.75" customHeight="1" x14ac:dyDescent="0.2">
      <c r="A20" s="370" t="s">
        <v>457</v>
      </c>
      <c r="B20" s="371"/>
      <c r="C20" s="371"/>
      <c r="D20" s="371"/>
      <c r="E20" s="371"/>
      <c r="F20" s="372"/>
      <c r="G20" s="113">
        <v>13</v>
      </c>
      <c r="H20" s="114">
        <f>SUM(H14:H19)</f>
        <v>-619164628</v>
      </c>
      <c r="I20" s="114">
        <f>SUM(I14:I19)</f>
        <v>-696921565</v>
      </c>
    </row>
    <row r="21" spans="1:9" ht="27.6" customHeight="1" x14ac:dyDescent="0.2">
      <c r="A21" s="363" t="s">
        <v>458</v>
      </c>
      <c r="B21" s="364"/>
      <c r="C21" s="364"/>
      <c r="D21" s="364"/>
      <c r="E21" s="364"/>
      <c r="F21" s="364"/>
      <c r="G21" s="28">
        <v>14</v>
      </c>
      <c r="H21" s="49">
        <f>H13+H20</f>
        <v>102890450</v>
      </c>
      <c r="I21" s="49">
        <f>I13+I20</f>
        <v>163143894</v>
      </c>
    </row>
    <row r="22" spans="1:9" x14ac:dyDescent="0.2">
      <c r="A22" s="373" t="s">
        <v>301</v>
      </c>
      <c r="B22" s="374"/>
      <c r="C22" s="374"/>
      <c r="D22" s="374"/>
      <c r="E22" s="374"/>
      <c r="F22" s="374"/>
      <c r="G22" s="374"/>
      <c r="H22" s="374"/>
      <c r="I22" s="375"/>
    </row>
    <row r="23" spans="1:9" ht="26.45" customHeight="1" x14ac:dyDescent="0.2">
      <c r="A23" s="376" t="s">
        <v>302</v>
      </c>
      <c r="B23" s="376"/>
      <c r="C23" s="376"/>
      <c r="D23" s="376"/>
      <c r="E23" s="376"/>
      <c r="F23" s="376"/>
      <c r="G23" s="25">
        <v>15</v>
      </c>
      <c r="H23" s="46">
        <v>4508889</v>
      </c>
      <c r="I23" s="46">
        <v>232760</v>
      </c>
    </row>
    <row r="24" spans="1:9" x14ac:dyDescent="0.2">
      <c r="A24" s="359" t="s">
        <v>303</v>
      </c>
      <c r="B24" s="359"/>
      <c r="C24" s="359"/>
      <c r="D24" s="359"/>
      <c r="E24" s="359"/>
      <c r="F24" s="359"/>
      <c r="G24" s="25">
        <v>16</v>
      </c>
      <c r="H24" s="47">
        <v>390643</v>
      </c>
      <c r="I24" s="47">
        <v>0</v>
      </c>
    </row>
    <row r="25" spans="1:9" x14ac:dyDescent="0.2">
      <c r="A25" s="359" t="s">
        <v>304</v>
      </c>
      <c r="B25" s="359"/>
      <c r="C25" s="359"/>
      <c r="D25" s="359"/>
      <c r="E25" s="359"/>
      <c r="F25" s="359"/>
      <c r="G25" s="25">
        <v>17</v>
      </c>
      <c r="H25" s="47">
        <v>539679</v>
      </c>
      <c r="I25" s="47">
        <v>3613442</v>
      </c>
    </row>
    <row r="26" spans="1:9" x14ac:dyDescent="0.2">
      <c r="A26" s="359" t="s">
        <v>305</v>
      </c>
      <c r="B26" s="359"/>
      <c r="C26" s="359"/>
      <c r="D26" s="359"/>
      <c r="E26" s="359"/>
      <c r="F26" s="359"/>
      <c r="G26" s="25">
        <v>18</v>
      </c>
      <c r="H26" s="47">
        <v>5260631</v>
      </c>
      <c r="I26" s="47">
        <v>8577896</v>
      </c>
    </row>
    <row r="27" spans="1:9" x14ac:dyDescent="0.2">
      <c r="A27" s="359" t="s">
        <v>306</v>
      </c>
      <c r="B27" s="359"/>
      <c r="C27" s="359"/>
      <c r="D27" s="359"/>
      <c r="E27" s="359"/>
      <c r="F27" s="359"/>
      <c r="G27" s="25">
        <v>19</v>
      </c>
      <c r="H27" s="47">
        <v>2616642</v>
      </c>
      <c r="I27" s="47">
        <v>8168014</v>
      </c>
    </row>
    <row r="28" spans="1:9" x14ac:dyDescent="0.2">
      <c r="A28" s="359" t="s">
        <v>307</v>
      </c>
      <c r="B28" s="359"/>
      <c r="C28" s="359"/>
      <c r="D28" s="359"/>
      <c r="E28" s="359"/>
      <c r="F28" s="359"/>
      <c r="G28" s="25">
        <v>20</v>
      </c>
      <c r="H28" s="47">
        <v>1450</v>
      </c>
      <c r="I28" s="47">
        <v>42358</v>
      </c>
    </row>
    <row r="29" spans="1:9" ht="24" customHeight="1" x14ac:dyDescent="0.2">
      <c r="A29" s="366" t="s">
        <v>460</v>
      </c>
      <c r="B29" s="366"/>
      <c r="C29" s="366"/>
      <c r="D29" s="366"/>
      <c r="E29" s="366"/>
      <c r="F29" s="366"/>
      <c r="G29" s="27">
        <v>21</v>
      </c>
      <c r="H29" s="48">
        <f>SUM(H23:H28)</f>
        <v>13317934</v>
      </c>
      <c r="I29" s="48">
        <f>SUM(I23:I28)</f>
        <v>20634470</v>
      </c>
    </row>
    <row r="30" spans="1:9" ht="27" customHeight="1" x14ac:dyDescent="0.2">
      <c r="A30" s="359" t="s">
        <v>308</v>
      </c>
      <c r="B30" s="359"/>
      <c r="C30" s="359"/>
      <c r="D30" s="359"/>
      <c r="E30" s="359"/>
      <c r="F30" s="359"/>
      <c r="G30" s="26">
        <v>22</v>
      </c>
      <c r="H30" s="47">
        <v>-15479192</v>
      </c>
      <c r="I30" s="47">
        <v>-29210326</v>
      </c>
    </row>
    <row r="31" spans="1:9" x14ac:dyDescent="0.2">
      <c r="A31" s="359" t="s">
        <v>309</v>
      </c>
      <c r="B31" s="359"/>
      <c r="C31" s="359"/>
      <c r="D31" s="359"/>
      <c r="E31" s="359"/>
      <c r="F31" s="359"/>
      <c r="G31" s="26">
        <v>23</v>
      </c>
      <c r="H31" s="47">
        <v>-7272032</v>
      </c>
      <c r="I31" s="47">
        <v>-6196267</v>
      </c>
    </row>
    <row r="32" spans="1:9" x14ac:dyDescent="0.2">
      <c r="A32" s="359" t="s">
        <v>310</v>
      </c>
      <c r="B32" s="359"/>
      <c r="C32" s="359"/>
      <c r="D32" s="359"/>
      <c r="E32" s="359"/>
      <c r="F32" s="359"/>
      <c r="G32" s="26">
        <v>24</v>
      </c>
      <c r="H32" s="47">
        <v>-2816206</v>
      </c>
      <c r="I32" s="47">
        <v>-13515564</v>
      </c>
    </row>
    <row r="33" spans="1:9" x14ac:dyDescent="0.2">
      <c r="A33" s="359" t="s">
        <v>311</v>
      </c>
      <c r="B33" s="359"/>
      <c r="C33" s="359"/>
      <c r="D33" s="359"/>
      <c r="E33" s="359"/>
      <c r="F33" s="359"/>
      <c r="G33" s="26">
        <v>25</v>
      </c>
      <c r="H33" s="47">
        <v>0</v>
      </c>
      <c r="I33" s="47">
        <v>0</v>
      </c>
    </row>
    <row r="34" spans="1:9" x14ac:dyDescent="0.2">
      <c r="A34" s="359" t="s">
        <v>312</v>
      </c>
      <c r="B34" s="359"/>
      <c r="C34" s="359"/>
      <c r="D34" s="359"/>
      <c r="E34" s="359"/>
      <c r="F34" s="359"/>
      <c r="G34" s="26">
        <v>26</v>
      </c>
      <c r="H34" s="47">
        <v>-2120</v>
      </c>
      <c r="I34" s="47">
        <v>-32704734</v>
      </c>
    </row>
    <row r="35" spans="1:9" ht="25.9" customHeight="1" x14ac:dyDescent="0.2">
      <c r="A35" s="366" t="s">
        <v>461</v>
      </c>
      <c r="B35" s="366"/>
      <c r="C35" s="366"/>
      <c r="D35" s="366"/>
      <c r="E35" s="366"/>
      <c r="F35" s="366"/>
      <c r="G35" s="27">
        <v>27</v>
      </c>
      <c r="H35" s="48">
        <f>SUM(H30:H34)</f>
        <v>-25569550</v>
      </c>
      <c r="I35" s="48">
        <f>SUM(I30:I34)</f>
        <v>-81626891</v>
      </c>
    </row>
    <row r="36" spans="1:9" ht="28.15" customHeight="1" x14ac:dyDescent="0.2">
      <c r="A36" s="363" t="s">
        <v>459</v>
      </c>
      <c r="B36" s="364"/>
      <c r="C36" s="364"/>
      <c r="D36" s="364"/>
      <c r="E36" s="364"/>
      <c r="F36" s="364"/>
      <c r="G36" s="28">
        <v>28</v>
      </c>
      <c r="H36" s="49">
        <f>H29+H35</f>
        <v>-12251616</v>
      </c>
      <c r="I36" s="49">
        <f>I29+I35</f>
        <v>-60992421</v>
      </c>
    </row>
    <row r="37" spans="1:9" x14ac:dyDescent="0.2">
      <c r="A37" s="373" t="s">
        <v>313</v>
      </c>
      <c r="B37" s="374"/>
      <c r="C37" s="374"/>
      <c r="D37" s="374"/>
      <c r="E37" s="374"/>
      <c r="F37" s="374"/>
      <c r="G37" s="374">
        <v>0</v>
      </c>
      <c r="H37" s="374"/>
      <c r="I37" s="375"/>
    </row>
    <row r="38" spans="1:9" x14ac:dyDescent="0.2">
      <c r="A38" s="377" t="s">
        <v>314</v>
      </c>
      <c r="B38" s="377"/>
      <c r="C38" s="377"/>
      <c r="D38" s="377"/>
      <c r="E38" s="377"/>
      <c r="F38" s="377"/>
      <c r="G38" s="25">
        <v>29</v>
      </c>
      <c r="H38" s="46">
        <v>169</v>
      </c>
      <c r="I38" s="46">
        <v>0</v>
      </c>
    </row>
    <row r="39" spans="1:9" ht="25.15" customHeight="1" x14ac:dyDescent="0.2">
      <c r="A39" s="365" t="s">
        <v>315</v>
      </c>
      <c r="B39" s="365"/>
      <c r="C39" s="365"/>
      <c r="D39" s="365"/>
      <c r="E39" s="365"/>
      <c r="F39" s="365"/>
      <c r="G39" s="25">
        <v>30</v>
      </c>
      <c r="H39" s="47">
        <v>0</v>
      </c>
      <c r="I39" s="47">
        <v>0</v>
      </c>
    </row>
    <row r="40" spans="1:9" x14ac:dyDescent="0.2">
      <c r="A40" s="365" t="s">
        <v>316</v>
      </c>
      <c r="B40" s="365"/>
      <c r="C40" s="365"/>
      <c r="D40" s="365"/>
      <c r="E40" s="365"/>
      <c r="F40" s="365"/>
      <c r="G40" s="25">
        <v>31</v>
      </c>
      <c r="H40" s="47">
        <v>24448283</v>
      </c>
      <c r="I40" s="47">
        <v>36946998</v>
      </c>
    </row>
    <row r="41" spans="1:9" x14ac:dyDescent="0.2">
      <c r="A41" s="365" t="s">
        <v>317</v>
      </c>
      <c r="B41" s="365"/>
      <c r="C41" s="365"/>
      <c r="D41" s="365"/>
      <c r="E41" s="365"/>
      <c r="F41" s="365"/>
      <c r="G41" s="25">
        <v>32</v>
      </c>
      <c r="H41" s="47">
        <v>1376985</v>
      </c>
      <c r="I41" s="47">
        <v>696995</v>
      </c>
    </row>
    <row r="42" spans="1:9" ht="25.9" customHeight="1" x14ac:dyDescent="0.2">
      <c r="A42" s="366" t="s">
        <v>462</v>
      </c>
      <c r="B42" s="366"/>
      <c r="C42" s="366"/>
      <c r="D42" s="366"/>
      <c r="E42" s="366"/>
      <c r="F42" s="366"/>
      <c r="G42" s="27">
        <v>33</v>
      </c>
      <c r="H42" s="48">
        <f>H41+H40+H39+H38</f>
        <v>25825437</v>
      </c>
      <c r="I42" s="48">
        <f>I41+I40+I39+I38</f>
        <v>37643993</v>
      </c>
    </row>
    <row r="43" spans="1:9" ht="24.6" customHeight="1" x14ac:dyDescent="0.2">
      <c r="A43" s="365" t="s">
        <v>318</v>
      </c>
      <c r="B43" s="365"/>
      <c r="C43" s="365"/>
      <c r="D43" s="365"/>
      <c r="E43" s="365"/>
      <c r="F43" s="365"/>
      <c r="G43" s="26">
        <v>34</v>
      </c>
      <c r="H43" s="47">
        <v>-34158831</v>
      </c>
      <c r="I43" s="47">
        <v>-53457631</v>
      </c>
    </row>
    <row r="44" spans="1:9" x14ac:dyDescent="0.2">
      <c r="A44" s="365" t="s">
        <v>319</v>
      </c>
      <c r="B44" s="365"/>
      <c r="C44" s="365"/>
      <c r="D44" s="365"/>
      <c r="E44" s="365"/>
      <c r="F44" s="365"/>
      <c r="G44" s="26">
        <v>35</v>
      </c>
      <c r="H44" s="47">
        <v>-8908128</v>
      </c>
      <c r="I44" s="47">
        <v>-14454192</v>
      </c>
    </row>
    <row r="45" spans="1:9" x14ac:dyDescent="0.2">
      <c r="A45" s="365" t="s">
        <v>320</v>
      </c>
      <c r="B45" s="365"/>
      <c r="C45" s="365"/>
      <c r="D45" s="365"/>
      <c r="E45" s="365"/>
      <c r="F45" s="365"/>
      <c r="G45" s="26">
        <v>36</v>
      </c>
      <c r="H45" s="47">
        <v>-1107284</v>
      </c>
      <c r="I45" s="47">
        <v>-1230289</v>
      </c>
    </row>
    <row r="46" spans="1:9" ht="21" customHeight="1" x14ac:dyDescent="0.2">
      <c r="A46" s="365" t="s">
        <v>321</v>
      </c>
      <c r="B46" s="365"/>
      <c r="C46" s="365"/>
      <c r="D46" s="365"/>
      <c r="E46" s="365"/>
      <c r="F46" s="365"/>
      <c r="G46" s="26">
        <v>37</v>
      </c>
      <c r="H46" s="47">
        <v>0</v>
      </c>
      <c r="I46" s="47">
        <v>0</v>
      </c>
    </row>
    <row r="47" spans="1:9" x14ac:dyDescent="0.2">
      <c r="A47" s="365" t="s">
        <v>322</v>
      </c>
      <c r="B47" s="365"/>
      <c r="C47" s="365"/>
      <c r="D47" s="365"/>
      <c r="E47" s="365"/>
      <c r="F47" s="365"/>
      <c r="G47" s="26">
        <v>38</v>
      </c>
      <c r="H47" s="47">
        <v>-6703146</v>
      </c>
      <c r="I47" s="47">
        <v>-26952063</v>
      </c>
    </row>
    <row r="48" spans="1:9" ht="22.9" customHeight="1" x14ac:dyDescent="0.2">
      <c r="A48" s="366" t="s">
        <v>463</v>
      </c>
      <c r="B48" s="366"/>
      <c r="C48" s="366"/>
      <c r="D48" s="366"/>
      <c r="E48" s="366"/>
      <c r="F48" s="366"/>
      <c r="G48" s="27">
        <v>39</v>
      </c>
      <c r="H48" s="48">
        <f>H47+H46+H45+H44+H43</f>
        <v>-50877389</v>
      </c>
      <c r="I48" s="48">
        <f>I47+I46+I45+I44+I43</f>
        <v>-96094175</v>
      </c>
    </row>
    <row r="49" spans="1:9" ht="25.9" customHeight="1" x14ac:dyDescent="0.2">
      <c r="A49" s="367" t="s">
        <v>464</v>
      </c>
      <c r="B49" s="368"/>
      <c r="C49" s="368"/>
      <c r="D49" s="368"/>
      <c r="E49" s="368"/>
      <c r="F49" s="368"/>
      <c r="G49" s="27">
        <v>40</v>
      </c>
      <c r="H49" s="48">
        <f>H48+H42</f>
        <v>-25051952</v>
      </c>
      <c r="I49" s="48">
        <f>I48+I42</f>
        <v>-58450182</v>
      </c>
    </row>
    <row r="50" spans="1:9" ht="22.15" customHeight="1" x14ac:dyDescent="0.2">
      <c r="A50" s="359" t="s">
        <v>323</v>
      </c>
      <c r="B50" s="359"/>
      <c r="C50" s="359"/>
      <c r="D50" s="359"/>
      <c r="E50" s="359"/>
      <c r="F50" s="359"/>
      <c r="G50" s="26">
        <v>41</v>
      </c>
      <c r="H50" s="47">
        <v>-65142</v>
      </c>
      <c r="I50" s="47">
        <v>391411</v>
      </c>
    </row>
    <row r="51" spans="1:9" ht="25.9" customHeight="1" x14ac:dyDescent="0.2">
      <c r="A51" s="367" t="s">
        <v>465</v>
      </c>
      <c r="B51" s="368"/>
      <c r="C51" s="368"/>
      <c r="D51" s="368"/>
      <c r="E51" s="368"/>
      <c r="F51" s="368"/>
      <c r="G51" s="27">
        <v>42</v>
      </c>
      <c r="H51" s="48">
        <f>H21+H36+H49+H50</f>
        <v>65521740</v>
      </c>
      <c r="I51" s="48">
        <f>I21+I36+I49+I50</f>
        <v>44092702</v>
      </c>
    </row>
    <row r="52" spans="1:9" ht="25.15" customHeight="1" x14ac:dyDescent="0.2">
      <c r="A52" s="369" t="s">
        <v>324</v>
      </c>
      <c r="B52" s="369"/>
      <c r="C52" s="369"/>
      <c r="D52" s="369"/>
      <c r="E52" s="369"/>
      <c r="F52" s="369"/>
      <c r="G52" s="26">
        <v>43</v>
      </c>
      <c r="H52" s="47">
        <v>57262703</v>
      </c>
      <c r="I52" s="47">
        <v>153823741</v>
      </c>
    </row>
    <row r="53" spans="1:9" ht="31.9" customHeight="1" x14ac:dyDescent="0.2">
      <c r="A53" s="363" t="s">
        <v>466</v>
      </c>
      <c r="B53" s="364"/>
      <c r="C53" s="364"/>
      <c r="D53" s="364"/>
      <c r="E53" s="364"/>
      <c r="F53" s="364"/>
      <c r="G53" s="28">
        <v>44</v>
      </c>
      <c r="H53" s="49">
        <f>H52+H51</f>
        <v>122784443</v>
      </c>
      <c r="I53" s="49">
        <f>I52+I51</f>
        <v>197916443</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pane xSplit="7" ySplit="6" topLeftCell="H40" activePane="bottomRight" state="frozen"/>
      <selection pane="topRight" activeCell="H1" sqref="H1"/>
      <selection pane="bottomLeft" activeCell="A7" sqref="A7"/>
      <selection pane="bottomRight" activeCell="W43" sqref="W43"/>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99" t="s">
        <v>325</v>
      </c>
      <c r="B1" s="400"/>
      <c r="C1" s="400"/>
      <c r="D1" s="400"/>
      <c r="E1" s="400"/>
      <c r="F1" s="400"/>
      <c r="G1" s="400"/>
      <c r="H1" s="400"/>
      <c r="I1" s="400"/>
      <c r="J1" s="400"/>
      <c r="K1" s="50"/>
    </row>
    <row r="2" spans="1:25" ht="15.75" x14ac:dyDescent="0.2">
      <c r="A2" s="2"/>
      <c r="B2" s="3"/>
      <c r="C2" s="401" t="s">
        <v>326</v>
      </c>
      <c r="D2" s="401"/>
      <c r="E2" s="9">
        <v>45292</v>
      </c>
      <c r="F2" s="4" t="s">
        <v>327</v>
      </c>
      <c r="G2" s="9">
        <v>45565</v>
      </c>
      <c r="H2" s="51"/>
      <c r="I2" s="51"/>
      <c r="J2" s="51"/>
      <c r="K2" s="50"/>
      <c r="X2" s="52" t="s">
        <v>499</v>
      </c>
    </row>
    <row r="3" spans="1:25" ht="13.5" customHeight="1" thickBot="1" x14ac:dyDescent="0.25">
      <c r="A3" s="402" t="s">
        <v>328</v>
      </c>
      <c r="B3" s="403"/>
      <c r="C3" s="403"/>
      <c r="D3" s="403"/>
      <c r="E3" s="403"/>
      <c r="F3" s="403"/>
      <c r="G3" s="406" t="s">
        <v>329</v>
      </c>
      <c r="H3" s="389" t="s">
        <v>330</v>
      </c>
      <c r="I3" s="389"/>
      <c r="J3" s="389"/>
      <c r="K3" s="389"/>
      <c r="L3" s="389"/>
      <c r="M3" s="389"/>
      <c r="N3" s="389"/>
      <c r="O3" s="389"/>
      <c r="P3" s="389"/>
      <c r="Q3" s="389"/>
      <c r="R3" s="389"/>
      <c r="S3" s="389"/>
      <c r="T3" s="389"/>
      <c r="U3" s="389"/>
      <c r="V3" s="389"/>
      <c r="W3" s="389"/>
      <c r="X3" s="389" t="s">
        <v>331</v>
      </c>
      <c r="Y3" s="391" t="s">
        <v>332</v>
      </c>
    </row>
    <row r="4" spans="1:25" ht="68.25" thickBot="1" x14ac:dyDescent="0.25">
      <c r="A4" s="404"/>
      <c r="B4" s="405"/>
      <c r="C4" s="405"/>
      <c r="D4" s="405"/>
      <c r="E4" s="405"/>
      <c r="F4" s="405"/>
      <c r="G4" s="407"/>
      <c r="H4" s="53" t="s">
        <v>333</v>
      </c>
      <c r="I4" s="53" t="s">
        <v>334</v>
      </c>
      <c r="J4" s="53" t="s">
        <v>335</v>
      </c>
      <c r="K4" s="53" t="s">
        <v>336</v>
      </c>
      <c r="L4" s="53" t="s">
        <v>337</v>
      </c>
      <c r="M4" s="53" t="s">
        <v>338</v>
      </c>
      <c r="N4" s="53" t="s">
        <v>339</v>
      </c>
      <c r="O4" s="53" t="s">
        <v>340</v>
      </c>
      <c r="P4" s="115" t="s">
        <v>467</v>
      </c>
      <c r="Q4" s="53" t="s">
        <v>341</v>
      </c>
      <c r="R4" s="53" t="s">
        <v>342</v>
      </c>
      <c r="S4" s="53" t="s">
        <v>468</v>
      </c>
      <c r="T4" s="53" t="s">
        <v>469</v>
      </c>
      <c r="U4" s="53" t="s">
        <v>343</v>
      </c>
      <c r="V4" s="53" t="s">
        <v>344</v>
      </c>
      <c r="W4" s="53" t="s">
        <v>345</v>
      </c>
      <c r="X4" s="390"/>
      <c r="Y4" s="392"/>
    </row>
    <row r="5" spans="1:25" ht="22.5" x14ac:dyDescent="0.2">
      <c r="A5" s="393">
        <v>1</v>
      </c>
      <c r="B5" s="394"/>
      <c r="C5" s="394"/>
      <c r="D5" s="394"/>
      <c r="E5" s="394"/>
      <c r="F5" s="394"/>
      <c r="G5" s="5">
        <v>2</v>
      </c>
      <c r="H5" s="54" t="s">
        <v>346</v>
      </c>
      <c r="I5" s="55" t="s">
        <v>347</v>
      </c>
      <c r="J5" s="54" t="s">
        <v>348</v>
      </c>
      <c r="K5" s="55" t="s">
        <v>349</v>
      </c>
      <c r="L5" s="54" t="s">
        <v>350</v>
      </c>
      <c r="M5" s="55" t="s">
        <v>351</v>
      </c>
      <c r="N5" s="54" t="s">
        <v>352</v>
      </c>
      <c r="O5" s="55" t="s">
        <v>353</v>
      </c>
      <c r="P5" s="54" t="s">
        <v>354</v>
      </c>
      <c r="Q5" s="55" t="s">
        <v>355</v>
      </c>
      <c r="R5" s="54" t="s">
        <v>356</v>
      </c>
      <c r="S5" s="116" t="s">
        <v>470</v>
      </c>
      <c r="T5" s="116" t="s">
        <v>471</v>
      </c>
      <c r="U5" s="116" t="s">
        <v>472</v>
      </c>
      <c r="V5" s="116" t="s">
        <v>473</v>
      </c>
      <c r="W5" s="116" t="s">
        <v>474</v>
      </c>
      <c r="X5" s="116">
        <v>19</v>
      </c>
      <c r="Y5" s="117" t="s">
        <v>475</v>
      </c>
    </row>
    <row r="6" spans="1:25" x14ac:dyDescent="0.2">
      <c r="A6" s="395" t="s">
        <v>357</v>
      </c>
      <c r="B6" s="395"/>
      <c r="C6" s="395"/>
      <c r="D6" s="395"/>
      <c r="E6" s="395"/>
      <c r="F6" s="395"/>
      <c r="G6" s="395"/>
      <c r="H6" s="395"/>
      <c r="I6" s="395"/>
      <c r="J6" s="395"/>
      <c r="K6" s="395"/>
      <c r="L6" s="395"/>
      <c r="M6" s="395"/>
      <c r="N6" s="396"/>
      <c r="O6" s="396"/>
      <c r="P6" s="396"/>
      <c r="Q6" s="396"/>
      <c r="R6" s="396"/>
      <c r="S6" s="397"/>
      <c r="T6" s="397"/>
      <c r="U6" s="396"/>
      <c r="V6" s="396"/>
      <c r="W6" s="396"/>
      <c r="X6" s="396"/>
      <c r="Y6" s="398"/>
    </row>
    <row r="7" spans="1:25" x14ac:dyDescent="0.2">
      <c r="A7" s="387" t="s">
        <v>358</v>
      </c>
      <c r="B7" s="387"/>
      <c r="C7" s="387"/>
      <c r="D7" s="387"/>
      <c r="E7" s="387"/>
      <c r="F7" s="387"/>
      <c r="G7" s="6">
        <v>1</v>
      </c>
      <c r="H7" s="56">
        <v>160448063</v>
      </c>
      <c r="I7" s="56">
        <v>95505</v>
      </c>
      <c r="J7" s="56">
        <v>9662202</v>
      </c>
      <c r="K7" s="56">
        <v>4526798</v>
      </c>
      <c r="L7" s="56">
        <v>2051700</v>
      </c>
      <c r="M7" s="56">
        <v>67872168</v>
      </c>
      <c r="N7" s="56">
        <v>31861678</v>
      </c>
      <c r="O7" s="56">
        <v>0</v>
      </c>
      <c r="P7" s="56">
        <v>0</v>
      </c>
      <c r="Q7" s="56">
        <v>0</v>
      </c>
      <c r="R7" s="56">
        <v>0</v>
      </c>
      <c r="S7" s="56">
        <v>0</v>
      </c>
      <c r="T7" s="56">
        <v>-16144</v>
      </c>
      <c r="U7" s="56">
        <v>58812800</v>
      </c>
      <c r="V7" s="56">
        <v>34555177</v>
      </c>
      <c r="W7" s="57">
        <f>H7+I7+J7+K7-L7+M7+N7+O7+P7+Q7+R7+U7+V7+S7+T7</f>
        <v>365766547</v>
      </c>
      <c r="X7" s="56">
        <v>94701987</v>
      </c>
      <c r="Y7" s="57">
        <f>W7+X7</f>
        <v>460468534</v>
      </c>
    </row>
    <row r="8" spans="1:25" x14ac:dyDescent="0.2">
      <c r="A8" s="382" t="s">
        <v>359</v>
      </c>
      <c r="B8" s="382"/>
      <c r="C8" s="382"/>
      <c r="D8" s="382"/>
      <c r="E8" s="382"/>
      <c r="F8" s="382"/>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382" t="s">
        <v>360</v>
      </c>
      <c r="B9" s="382"/>
      <c r="C9" s="382"/>
      <c r="D9" s="382"/>
      <c r="E9" s="382"/>
      <c r="F9" s="382"/>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88" t="s">
        <v>361</v>
      </c>
      <c r="B10" s="388"/>
      <c r="C10" s="388"/>
      <c r="D10" s="388"/>
      <c r="E10" s="388"/>
      <c r="F10" s="388"/>
      <c r="G10" s="7">
        <v>4</v>
      </c>
      <c r="H10" s="57">
        <f>H7+H8+H9</f>
        <v>160448063</v>
      </c>
      <c r="I10" s="57">
        <f t="shared" ref="I10:Y10" si="2">I7+I8+I9</f>
        <v>95505</v>
      </c>
      <c r="J10" s="57">
        <f t="shared" si="2"/>
        <v>9662202</v>
      </c>
      <c r="K10" s="57">
        <f t="shared" si="2"/>
        <v>4526798</v>
      </c>
      <c r="L10" s="57">
        <f t="shared" si="2"/>
        <v>2051700</v>
      </c>
      <c r="M10" s="57">
        <f t="shared" si="2"/>
        <v>67872168</v>
      </c>
      <c r="N10" s="57">
        <f t="shared" si="2"/>
        <v>31861678</v>
      </c>
      <c r="O10" s="57">
        <f t="shared" si="2"/>
        <v>0</v>
      </c>
      <c r="P10" s="57">
        <f t="shared" si="2"/>
        <v>0</v>
      </c>
      <c r="Q10" s="57">
        <f t="shared" si="2"/>
        <v>0</v>
      </c>
      <c r="R10" s="57">
        <f t="shared" si="2"/>
        <v>0</v>
      </c>
      <c r="S10" s="57">
        <f t="shared" si="2"/>
        <v>0</v>
      </c>
      <c r="T10" s="57">
        <f t="shared" si="2"/>
        <v>-16144</v>
      </c>
      <c r="U10" s="57">
        <f t="shared" si="2"/>
        <v>58812800</v>
      </c>
      <c r="V10" s="57">
        <f t="shared" si="2"/>
        <v>34555177</v>
      </c>
      <c r="W10" s="57">
        <f t="shared" si="2"/>
        <v>365766547</v>
      </c>
      <c r="X10" s="57">
        <f t="shared" si="2"/>
        <v>94701987</v>
      </c>
      <c r="Y10" s="57">
        <f t="shared" si="2"/>
        <v>460468534</v>
      </c>
    </row>
    <row r="11" spans="1:25" x14ac:dyDescent="0.2">
      <c r="A11" s="382" t="s">
        <v>362</v>
      </c>
      <c r="B11" s="382"/>
      <c r="C11" s="382"/>
      <c r="D11" s="382"/>
      <c r="E11" s="382"/>
      <c r="F11" s="382"/>
      <c r="G11" s="6">
        <v>5</v>
      </c>
      <c r="H11" s="58">
        <v>0</v>
      </c>
      <c r="I11" s="58">
        <v>0</v>
      </c>
      <c r="J11" s="58">
        <v>0</v>
      </c>
      <c r="K11" s="58">
        <v>0</v>
      </c>
      <c r="L11" s="58">
        <v>0</v>
      </c>
      <c r="M11" s="58">
        <v>0</v>
      </c>
      <c r="N11" s="58">
        <v>0</v>
      </c>
      <c r="O11" s="58">
        <v>0</v>
      </c>
      <c r="P11" s="58">
        <v>0</v>
      </c>
      <c r="Q11" s="58">
        <v>0</v>
      </c>
      <c r="R11" s="58">
        <v>0</v>
      </c>
      <c r="S11" s="56">
        <v>0</v>
      </c>
      <c r="T11" s="56">
        <v>0</v>
      </c>
      <c r="U11" s="58">
        <v>0</v>
      </c>
      <c r="V11" s="56">
        <v>46328381</v>
      </c>
      <c r="W11" s="57">
        <f t="shared" ref="W11:W29" si="3">H11+I11+J11+K11-L11+M11+N11+O11+P11+Q11+R11+U11+V11+S11+T11</f>
        <v>46328381</v>
      </c>
      <c r="X11" s="56">
        <v>24574007</v>
      </c>
      <c r="Y11" s="57">
        <f t="shared" ref="Y11:Y29" si="4">W11+X11</f>
        <v>70902388</v>
      </c>
    </row>
    <row r="12" spans="1:25" x14ac:dyDescent="0.2">
      <c r="A12" s="382" t="s">
        <v>363</v>
      </c>
      <c r="B12" s="382"/>
      <c r="C12" s="382"/>
      <c r="D12" s="382"/>
      <c r="E12" s="382"/>
      <c r="F12" s="382"/>
      <c r="G12" s="6">
        <v>6</v>
      </c>
      <c r="H12" s="58">
        <v>0</v>
      </c>
      <c r="I12" s="58">
        <v>0</v>
      </c>
      <c r="J12" s="58">
        <v>0</v>
      </c>
      <c r="K12" s="58">
        <v>0</v>
      </c>
      <c r="L12" s="58">
        <v>0</v>
      </c>
      <c r="M12" s="58">
        <v>0</v>
      </c>
      <c r="N12" s="56">
        <v>0</v>
      </c>
      <c r="O12" s="58">
        <v>0</v>
      </c>
      <c r="P12" s="58">
        <v>0</v>
      </c>
      <c r="Q12" s="58">
        <v>0</v>
      </c>
      <c r="R12" s="58">
        <v>0</v>
      </c>
      <c r="S12" s="56">
        <v>0</v>
      </c>
      <c r="T12" s="56">
        <v>-189630</v>
      </c>
      <c r="U12" s="58">
        <v>0</v>
      </c>
      <c r="V12" s="58">
        <v>0</v>
      </c>
      <c r="W12" s="57">
        <f t="shared" si="3"/>
        <v>-189630</v>
      </c>
      <c r="X12" s="56">
        <v>-253465</v>
      </c>
      <c r="Y12" s="57">
        <f t="shared" si="4"/>
        <v>-443095</v>
      </c>
    </row>
    <row r="13" spans="1:25" ht="26.25" customHeight="1" x14ac:dyDescent="0.2">
      <c r="A13" s="382" t="s">
        <v>364</v>
      </c>
      <c r="B13" s="382"/>
      <c r="C13" s="382"/>
      <c r="D13" s="382"/>
      <c r="E13" s="382"/>
      <c r="F13" s="382"/>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382" t="s">
        <v>476</v>
      </c>
      <c r="B14" s="382"/>
      <c r="C14" s="382"/>
      <c r="D14" s="382"/>
      <c r="E14" s="382"/>
      <c r="F14" s="382"/>
      <c r="G14" s="6">
        <v>8</v>
      </c>
      <c r="H14" s="58">
        <v>0</v>
      </c>
      <c r="I14" s="58">
        <v>0</v>
      </c>
      <c r="J14" s="58">
        <v>0</v>
      </c>
      <c r="K14" s="58">
        <v>0</v>
      </c>
      <c r="L14" s="58">
        <v>0</v>
      </c>
      <c r="M14" s="58">
        <v>0</v>
      </c>
      <c r="N14" s="58">
        <v>0</v>
      </c>
      <c r="O14" s="58">
        <v>0</v>
      </c>
      <c r="P14" s="56">
        <v>830229</v>
      </c>
      <c r="Q14" s="58">
        <v>0</v>
      </c>
      <c r="R14" s="58">
        <v>0</v>
      </c>
      <c r="S14" s="56">
        <v>0</v>
      </c>
      <c r="T14" s="56">
        <v>0</v>
      </c>
      <c r="U14" s="56">
        <v>0</v>
      </c>
      <c r="V14" s="56">
        <v>0</v>
      </c>
      <c r="W14" s="57">
        <f t="shared" si="3"/>
        <v>830229</v>
      </c>
      <c r="X14" s="56">
        <v>744261</v>
      </c>
      <c r="Y14" s="57">
        <f t="shared" si="4"/>
        <v>1574490</v>
      </c>
    </row>
    <row r="15" spans="1:25" x14ac:dyDescent="0.2">
      <c r="A15" s="382" t="s">
        <v>365</v>
      </c>
      <c r="B15" s="382"/>
      <c r="C15" s="382"/>
      <c r="D15" s="382"/>
      <c r="E15" s="382"/>
      <c r="F15" s="382"/>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382" t="s">
        <v>366</v>
      </c>
      <c r="B16" s="382"/>
      <c r="C16" s="382"/>
      <c r="D16" s="382"/>
      <c r="E16" s="382"/>
      <c r="F16" s="382"/>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382" t="s">
        <v>367</v>
      </c>
      <c r="B17" s="382"/>
      <c r="C17" s="382"/>
      <c r="D17" s="382"/>
      <c r="E17" s="382"/>
      <c r="F17" s="382"/>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382" t="s">
        <v>368</v>
      </c>
      <c r="B18" s="382"/>
      <c r="C18" s="382"/>
      <c r="D18" s="382"/>
      <c r="E18" s="382"/>
      <c r="F18" s="382"/>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382" t="s">
        <v>369</v>
      </c>
      <c r="B19" s="382"/>
      <c r="C19" s="382"/>
      <c r="D19" s="382"/>
      <c r="E19" s="382"/>
      <c r="F19" s="382"/>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6534342</v>
      </c>
      <c r="Y19" s="57">
        <f t="shared" si="4"/>
        <v>6534342</v>
      </c>
    </row>
    <row r="20" spans="1:25" x14ac:dyDescent="0.2">
      <c r="A20" s="382" t="s">
        <v>370</v>
      </c>
      <c r="B20" s="382"/>
      <c r="C20" s="382"/>
      <c r="D20" s="382"/>
      <c r="E20" s="382"/>
      <c r="F20" s="382"/>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382" t="s">
        <v>477</v>
      </c>
      <c r="B21" s="382"/>
      <c r="C21" s="382"/>
      <c r="D21" s="382"/>
      <c r="E21" s="382"/>
      <c r="F21" s="382"/>
      <c r="G21" s="6">
        <v>15</v>
      </c>
      <c r="H21" s="56">
        <v>-976684</v>
      </c>
      <c r="I21" s="56">
        <v>976684</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382" t="s">
        <v>478</v>
      </c>
      <c r="B22" s="382"/>
      <c r="C22" s="382"/>
      <c r="D22" s="382"/>
      <c r="E22" s="382"/>
      <c r="F22" s="382"/>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382" t="s">
        <v>479</v>
      </c>
      <c r="B23" s="382"/>
      <c r="C23" s="382"/>
      <c r="D23" s="382"/>
      <c r="E23" s="382"/>
      <c r="F23" s="382"/>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382" t="s">
        <v>371</v>
      </c>
      <c r="B24" s="382"/>
      <c r="C24" s="382"/>
      <c r="D24" s="382"/>
      <c r="E24" s="382"/>
      <c r="F24" s="382"/>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382" t="s">
        <v>480</v>
      </c>
      <c r="B25" s="382"/>
      <c r="C25" s="382"/>
      <c r="D25" s="382"/>
      <c r="E25" s="382"/>
      <c r="F25" s="382"/>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382" t="s">
        <v>481</v>
      </c>
      <c r="B26" s="382"/>
      <c r="C26" s="382"/>
      <c r="D26" s="382"/>
      <c r="E26" s="382"/>
      <c r="F26" s="382"/>
      <c r="G26" s="6">
        <v>20</v>
      </c>
      <c r="H26" s="56">
        <v>0</v>
      </c>
      <c r="I26" s="56">
        <v>0</v>
      </c>
      <c r="J26" s="56">
        <v>0</v>
      </c>
      <c r="K26" s="56">
        <v>0</v>
      </c>
      <c r="L26" s="56">
        <v>0</v>
      </c>
      <c r="M26" s="56">
        <v>0</v>
      </c>
      <c r="N26" s="56">
        <v>0</v>
      </c>
      <c r="O26" s="56">
        <v>0</v>
      </c>
      <c r="P26" s="56">
        <v>0</v>
      </c>
      <c r="Q26" s="56">
        <v>0</v>
      </c>
      <c r="R26" s="56">
        <v>0</v>
      </c>
      <c r="S26" s="56">
        <v>0</v>
      </c>
      <c r="T26" s="56">
        <v>0</v>
      </c>
      <c r="U26" s="56">
        <v>-5092280</v>
      </c>
      <c r="V26" s="56">
        <v>0</v>
      </c>
      <c r="W26" s="57">
        <f t="shared" si="3"/>
        <v>-5092280</v>
      </c>
      <c r="X26" s="56">
        <v>-3812002</v>
      </c>
      <c r="Y26" s="57">
        <f t="shared" si="4"/>
        <v>-8904282</v>
      </c>
    </row>
    <row r="27" spans="1:25" x14ac:dyDescent="0.2">
      <c r="A27" s="382" t="s">
        <v>482</v>
      </c>
      <c r="B27" s="382"/>
      <c r="C27" s="382"/>
      <c r="D27" s="382"/>
      <c r="E27" s="382"/>
      <c r="F27" s="382"/>
      <c r="G27" s="6">
        <v>21</v>
      </c>
      <c r="H27" s="56">
        <v>0</v>
      </c>
      <c r="I27" s="56">
        <v>0</v>
      </c>
      <c r="J27" s="56">
        <v>0</v>
      </c>
      <c r="K27" s="56">
        <v>-19507</v>
      </c>
      <c r="L27" s="56">
        <v>-19507</v>
      </c>
      <c r="M27" s="56">
        <v>0</v>
      </c>
      <c r="N27" s="56">
        <v>0</v>
      </c>
      <c r="O27" s="56">
        <v>0</v>
      </c>
      <c r="P27" s="56">
        <v>0</v>
      </c>
      <c r="Q27" s="56">
        <v>0</v>
      </c>
      <c r="R27" s="56">
        <v>0</v>
      </c>
      <c r="S27" s="56">
        <v>0</v>
      </c>
      <c r="T27" s="56">
        <v>0</v>
      </c>
      <c r="U27" s="56">
        <v>-1424931</v>
      </c>
      <c r="V27" s="56">
        <v>0</v>
      </c>
      <c r="W27" s="57">
        <f t="shared" si="3"/>
        <v>-1424931</v>
      </c>
      <c r="X27" s="56">
        <v>2266186</v>
      </c>
      <c r="Y27" s="57">
        <f t="shared" si="4"/>
        <v>841255</v>
      </c>
    </row>
    <row r="28" spans="1:25" x14ac:dyDescent="0.2">
      <c r="A28" s="382" t="s">
        <v>483</v>
      </c>
      <c r="B28" s="382"/>
      <c r="C28" s="382"/>
      <c r="D28" s="382"/>
      <c r="E28" s="382"/>
      <c r="F28" s="382"/>
      <c r="G28" s="6">
        <v>22</v>
      </c>
      <c r="H28" s="56">
        <v>0</v>
      </c>
      <c r="I28" s="56">
        <v>0</v>
      </c>
      <c r="J28" s="56">
        <v>64414</v>
      </c>
      <c r="K28" s="56">
        <v>0</v>
      </c>
      <c r="L28" s="56">
        <v>0</v>
      </c>
      <c r="M28" s="56">
        <v>-2002735</v>
      </c>
      <c r="N28" s="56">
        <v>-3295263</v>
      </c>
      <c r="O28" s="56">
        <v>0</v>
      </c>
      <c r="P28" s="56">
        <v>0</v>
      </c>
      <c r="Q28" s="56">
        <v>0</v>
      </c>
      <c r="R28" s="56">
        <v>0</v>
      </c>
      <c r="S28" s="56">
        <v>0</v>
      </c>
      <c r="T28" s="56">
        <v>0</v>
      </c>
      <c r="U28" s="56">
        <v>39788761</v>
      </c>
      <c r="V28" s="56">
        <v>-34555177</v>
      </c>
      <c r="W28" s="57">
        <f t="shared" si="3"/>
        <v>0</v>
      </c>
      <c r="X28" s="56">
        <v>0</v>
      </c>
      <c r="Y28" s="57">
        <f t="shared" si="4"/>
        <v>0</v>
      </c>
    </row>
    <row r="29" spans="1:25" x14ac:dyDescent="0.2">
      <c r="A29" s="382" t="s">
        <v>484</v>
      </c>
      <c r="B29" s="382"/>
      <c r="C29" s="382"/>
      <c r="D29" s="382"/>
      <c r="E29" s="382"/>
      <c r="F29" s="382"/>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83" t="s">
        <v>485</v>
      </c>
      <c r="B30" s="383"/>
      <c r="C30" s="383"/>
      <c r="D30" s="383"/>
      <c r="E30" s="383"/>
      <c r="F30" s="383"/>
      <c r="G30" s="8">
        <v>24</v>
      </c>
      <c r="H30" s="59">
        <f>SUM(H10:H29)</f>
        <v>159471379</v>
      </c>
      <c r="I30" s="59">
        <f t="shared" ref="I30:Y30" si="5">SUM(I10:I29)</f>
        <v>1072189</v>
      </c>
      <c r="J30" s="59">
        <f t="shared" si="5"/>
        <v>9726616</v>
      </c>
      <c r="K30" s="59">
        <f t="shared" si="5"/>
        <v>4507291</v>
      </c>
      <c r="L30" s="59">
        <f t="shared" si="5"/>
        <v>2032193</v>
      </c>
      <c r="M30" s="59">
        <f t="shared" si="5"/>
        <v>65869433</v>
      </c>
      <c r="N30" s="59">
        <f t="shared" si="5"/>
        <v>28566415</v>
      </c>
      <c r="O30" s="59">
        <f t="shared" si="5"/>
        <v>0</v>
      </c>
      <c r="P30" s="59">
        <f t="shared" si="5"/>
        <v>830229</v>
      </c>
      <c r="Q30" s="59">
        <f t="shared" si="5"/>
        <v>0</v>
      </c>
      <c r="R30" s="59">
        <f t="shared" si="5"/>
        <v>0</v>
      </c>
      <c r="S30" s="59">
        <f t="shared" si="5"/>
        <v>0</v>
      </c>
      <c r="T30" s="59">
        <f t="shared" si="5"/>
        <v>-205774</v>
      </c>
      <c r="U30" s="59">
        <f t="shared" si="5"/>
        <v>92084350</v>
      </c>
      <c r="V30" s="59">
        <f t="shared" si="5"/>
        <v>46328381</v>
      </c>
      <c r="W30" s="59">
        <f t="shared" si="5"/>
        <v>406218316</v>
      </c>
      <c r="X30" s="59">
        <f t="shared" si="5"/>
        <v>124755316</v>
      </c>
      <c r="Y30" s="59">
        <f t="shared" si="5"/>
        <v>530973632</v>
      </c>
    </row>
    <row r="31" spans="1:25" x14ac:dyDescent="0.2">
      <c r="A31" s="384" t="s">
        <v>372</v>
      </c>
      <c r="B31" s="385"/>
      <c r="C31" s="385"/>
      <c r="D31" s="385"/>
      <c r="E31" s="385"/>
      <c r="F31" s="385"/>
      <c r="G31" s="385"/>
      <c r="H31" s="385"/>
      <c r="I31" s="385"/>
      <c r="J31" s="385"/>
      <c r="K31" s="385"/>
      <c r="L31" s="385"/>
      <c r="M31" s="385"/>
      <c r="N31" s="385"/>
      <c r="O31" s="385"/>
      <c r="P31" s="385"/>
      <c r="Q31" s="385"/>
      <c r="R31" s="385"/>
      <c r="S31" s="385"/>
      <c r="T31" s="385"/>
      <c r="U31" s="385"/>
      <c r="V31" s="385"/>
      <c r="W31" s="385"/>
      <c r="X31" s="385"/>
      <c r="Y31" s="385"/>
    </row>
    <row r="32" spans="1:25" ht="36.75" customHeight="1" x14ac:dyDescent="0.2">
      <c r="A32" s="378" t="s">
        <v>373</v>
      </c>
      <c r="B32" s="379"/>
      <c r="C32" s="379"/>
      <c r="D32" s="379"/>
      <c r="E32" s="379"/>
      <c r="F32" s="379"/>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830229</v>
      </c>
      <c r="Q32" s="57">
        <f t="shared" si="6"/>
        <v>0</v>
      </c>
      <c r="R32" s="57">
        <f t="shared" si="6"/>
        <v>0</v>
      </c>
      <c r="S32" s="57">
        <f t="shared" si="6"/>
        <v>0</v>
      </c>
      <c r="T32" s="57">
        <f t="shared" si="6"/>
        <v>-189630</v>
      </c>
      <c r="U32" s="57">
        <f t="shared" si="6"/>
        <v>0</v>
      </c>
      <c r="V32" s="57">
        <f t="shared" si="6"/>
        <v>0</v>
      </c>
      <c r="W32" s="57">
        <f t="shared" si="6"/>
        <v>640599</v>
      </c>
      <c r="X32" s="57">
        <f t="shared" si="6"/>
        <v>7025138</v>
      </c>
      <c r="Y32" s="57">
        <f t="shared" si="6"/>
        <v>7665737</v>
      </c>
    </row>
    <row r="33" spans="1:25" ht="31.5" customHeight="1" x14ac:dyDescent="0.2">
      <c r="A33" s="378" t="s">
        <v>486</v>
      </c>
      <c r="B33" s="379"/>
      <c r="C33" s="379"/>
      <c r="D33" s="379"/>
      <c r="E33" s="379"/>
      <c r="F33" s="379"/>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830229</v>
      </c>
      <c r="Q33" s="57">
        <f t="shared" si="7"/>
        <v>0</v>
      </c>
      <c r="R33" s="57">
        <f t="shared" si="7"/>
        <v>0</v>
      </c>
      <c r="S33" s="57">
        <f t="shared" si="7"/>
        <v>0</v>
      </c>
      <c r="T33" s="57">
        <f t="shared" si="7"/>
        <v>-189630</v>
      </c>
      <c r="U33" s="57">
        <f t="shared" si="7"/>
        <v>0</v>
      </c>
      <c r="V33" s="57">
        <f t="shared" si="7"/>
        <v>46328381</v>
      </c>
      <c r="W33" s="57">
        <f t="shared" si="7"/>
        <v>46968980</v>
      </c>
      <c r="X33" s="57">
        <f t="shared" si="7"/>
        <v>31599145</v>
      </c>
      <c r="Y33" s="57">
        <f t="shared" si="7"/>
        <v>78568125</v>
      </c>
    </row>
    <row r="34" spans="1:25" ht="30.75" customHeight="1" x14ac:dyDescent="0.2">
      <c r="A34" s="380" t="s">
        <v>487</v>
      </c>
      <c r="B34" s="381"/>
      <c r="C34" s="381"/>
      <c r="D34" s="381"/>
      <c r="E34" s="381"/>
      <c r="F34" s="381"/>
      <c r="G34" s="8">
        <v>27</v>
      </c>
      <c r="H34" s="59">
        <f>SUM(H21:H29)</f>
        <v>-976684</v>
      </c>
      <c r="I34" s="59">
        <f t="shared" ref="I34:Y34" si="8">SUM(I21:I29)</f>
        <v>976684</v>
      </c>
      <c r="J34" s="59">
        <f t="shared" si="8"/>
        <v>64414</v>
      </c>
      <c r="K34" s="59">
        <f t="shared" si="8"/>
        <v>-19507</v>
      </c>
      <c r="L34" s="59">
        <f t="shared" si="8"/>
        <v>-19507</v>
      </c>
      <c r="M34" s="59">
        <f t="shared" si="8"/>
        <v>-2002735</v>
      </c>
      <c r="N34" s="59">
        <f t="shared" si="8"/>
        <v>-3295263</v>
      </c>
      <c r="O34" s="59">
        <f t="shared" si="8"/>
        <v>0</v>
      </c>
      <c r="P34" s="59">
        <f t="shared" si="8"/>
        <v>0</v>
      </c>
      <c r="Q34" s="59">
        <f t="shared" si="8"/>
        <v>0</v>
      </c>
      <c r="R34" s="59">
        <f t="shared" si="8"/>
        <v>0</v>
      </c>
      <c r="S34" s="59">
        <f t="shared" si="8"/>
        <v>0</v>
      </c>
      <c r="T34" s="59">
        <f t="shared" si="8"/>
        <v>0</v>
      </c>
      <c r="U34" s="59">
        <f t="shared" si="8"/>
        <v>33271550</v>
      </c>
      <c r="V34" s="59">
        <f t="shared" si="8"/>
        <v>-34555177</v>
      </c>
      <c r="W34" s="59">
        <f t="shared" si="8"/>
        <v>-6517211</v>
      </c>
      <c r="X34" s="59">
        <f t="shared" si="8"/>
        <v>-1545816</v>
      </c>
      <c r="Y34" s="59">
        <f t="shared" si="8"/>
        <v>-8063027</v>
      </c>
    </row>
    <row r="35" spans="1:25" x14ac:dyDescent="0.2">
      <c r="A35" s="384" t="s">
        <v>374</v>
      </c>
      <c r="B35" s="386"/>
      <c r="C35" s="386"/>
      <c r="D35" s="386"/>
      <c r="E35" s="386"/>
      <c r="F35" s="386"/>
      <c r="G35" s="386"/>
      <c r="H35" s="386"/>
      <c r="I35" s="386"/>
      <c r="J35" s="386"/>
      <c r="K35" s="386"/>
      <c r="L35" s="386"/>
      <c r="M35" s="386"/>
      <c r="N35" s="386"/>
      <c r="O35" s="386"/>
      <c r="P35" s="386"/>
      <c r="Q35" s="386"/>
      <c r="R35" s="386"/>
      <c r="S35" s="386"/>
      <c r="T35" s="386"/>
      <c r="U35" s="386"/>
      <c r="V35" s="386"/>
      <c r="W35" s="386"/>
      <c r="X35" s="386"/>
      <c r="Y35" s="386"/>
    </row>
    <row r="36" spans="1:25" x14ac:dyDescent="0.2">
      <c r="A36" s="387" t="s">
        <v>375</v>
      </c>
      <c r="B36" s="387"/>
      <c r="C36" s="387"/>
      <c r="D36" s="387"/>
      <c r="E36" s="387"/>
      <c r="F36" s="387"/>
      <c r="G36" s="6">
        <v>28</v>
      </c>
      <c r="H36" s="56">
        <v>159471379</v>
      </c>
      <c r="I36" s="56">
        <v>1072189</v>
      </c>
      <c r="J36" s="56">
        <v>9726616</v>
      </c>
      <c r="K36" s="56">
        <v>4507291</v>
      </c>
      <c r="L36" s="56">
        <v>2032193</v>
      </c>
      <c r="M36" s="56">
        <v>65869433</v>
      </c>
      <c r="N36" s="56">
        <v>28566415</v>
      </c>
      <c r="O36" s="56">
        <v>0</v>
      </c>
      <c r="P36" s="56">
        <v>830229</v>
      </c>
      <c r="Q36" s="56">
        <v>0</v>
      </c>
      <c r="R36" s="56">
        <v>0</v>
      </c>
      <c r="S36" s="56">
        <v>0</v>
      </c>
      <c r="T36" s="56">
        <v>-205774</v>
      </c>
      <c r="U36" s="56">
        <v>92084350</v>
      </c>
      <c r="V36" s="56">
        <v>46328381</v>
      </c>
      <c r="W36" s="57">
        <f>H36+I36+J36+K36-L36+M36+N36+O36+P36+Q36+R36+U36+V36+S36+T36</f>
        <v>406218316</v>
      </c>
      <c r="X36" s="56">
        <v>124755316</v>
      </c>
      <c r="Y36" s="57">
        <f t="shared" ref="Y36:Y38" si="9">W36+X36</f>
        <v>530973632</v>
      </c>
    </row>
    <row r="37" spans="1:25" x14ac:dyDescent="0.2">
      <c r="A37" s="382" t="s">
        <v>376</v>
      </c>
      <c r="B37" s="382"/>
      <c r="C37" s="382"/>
      <c r="D37" s="382"/>
      <c r="E37" s="382"/>
      <c r="F37" s="382"/>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382" t="s">
        <v>377</v>
      </c>
      <c r="B38" s="382"/>
      <c r="C38" s="382"/>
      <c r="D38" s="382"/>
      <c r="E38" s="382"/>
      <c r="F38" s="382"/>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388" t="s">
        <v>488</v>
      </c>
      <c r="B39" s="388"/>
      <c r="C39" s="388"/>
      <c r="D39" s="388"/>
      <c r="E39" s="388"/>
      <c r="F39" s="388"/>
      <c r="G39" s="7">
        <v>31</v>
      </c>
      <c r="H39" s="57">
        <f>H36+H37+H38</f>
        <v>159471379</v>
      </c>
      <c r="I39" s="57">
        <f t="shared" ref="I39:Y39" si="11">I36+I37+I38</f>
        <v>1072189</v>
      </c>
      <c r="J39" s="57">
        <f t="shared" si="11"/>
        <v>9726616</v>
      </c>
      <c r="K39" s="57">
        <f t="shared" si="11"/>
        <v>4507291</v>
      </c>
      <c r="L39" s="57">
        <f t="shared" si="11"/>
        <v>2032193</v>
      </c>
      <c r="M39" s="57">
        <f t="shared" si="11"/>
        <v>65869433</v>
      </c>
      <c r="N39" s="57">
        <f t="shared" si="11"/>
        <v>28566415</v>
      </c>
      <c r="O39" s="57">
        <f t="shared" si="11"/>
        <v>0</v>
      </c>
      <c r="P39" s="57">
        <f t="shared" si="11"/>
        <v>830229</v>
      </c>
      <c r="Q39" s="57">
        <f t="shared" si="11"/>
        <v>0</v>
      </c>
      <c r="R39" s="57">
        <f t="shared" si="11"/>
        <v>0</v>
      </c>
      <c r="S39" s="57">
        <f t="shared" si="11"/>
        <v>0</v>
      </c>
      <c r="T39" s="57">
        <f t="shared" si="11"/>
        <v>-205774</v>
      </c>
      <c r="U39" s="57">
        <f t="shared" si="11"/>
        <v>92084350</v>
      </c>
      <c r="V39" s="57">
        <f t="shared" si="11"/>
        <v>46328381</v>
      </c>
      <c r="W39" s="57">
        <f t="shared" si="11"/>
        <v>406218316</v>
      </c>
      <c r="X39" s="57">
        <f t="shared" si="11"/>
        <v>124755316</v>
      </c>
      <c r="Y39" s="57">
        <f t="shared" si="11"/>
        <v>530973632</v>
      </c>
    </row>
    <row r="40" spans="1:25" x14ac:dyDescent="0.2">
      <c r="A40" s="382" t="s">
        <v>378</v>
      </c>
      <c r="B40" s="382"/>
      <c r="C40" s="382"/>
      <c r="D40" s="382"/>
      <c r="E40" s="382"/>
      <c r="F40" s="382"/>
      <c r="G40" s="6">
        <v>32</v>
      </c>
      <c r="H40" s="58">
        <v>0</v>
      </c>
      <c r="I40" s="58">
        <v>0</v>
      </c>
      <c r="J40" s="58">
        <v>0</v>
      </c>
      <c r="K40" s="58">
        <v>0</v>
      </c>
      <c r="L40" s="58">
        <v>0</v>
      </c>
      <c r="M40" s="58">
        <v>0</v>
      </c>
      <c r="N40" s="58">
        <v>0</v>
      </c>
      <c r="O40" s="58">
        <v>0</v>
      </c>
      <c r="P40" s="58">
        <v>0</v>
      </c>
      <c r="Q40" s="58">
        <v>0</v>
      </c>
      <c r="R40" s="58">
        <v>0</v>
      </c>
      <c r="S40" s="56">
        <v>0</v>
      </c>
      <c r="T40" s="56">
        <v>0</v>
      </c>
      <c r="U40" s="58">
        <v>0</v>
      </c>
      <c r="V40" s="56">
        <v>68924378</v>
      </c>
      <c r="W40" s="57">
        <f t="shared" ref="W40:W58" si="12">H40+I40+J40+K40-L40+M40+N40+O40+P40+Q40+R40+U40+V40+S40+T40</f>
        <v>68924378</v>
      </c>
      <c r="X40" s="56">
        <v>47680101</v>
      </c>
      <c r="Y40" s="57">
        <f t="shared" ref="Y40:Y58" si="13">W40+X40</f>
        <v>116604479</v>
      </c>
    </row>
    <row r="41" spans="1:25" x14ac:dyDescent="0.2">
      <c r="A41" s="382" t="s">
        <v>379</v>
      </c>
      <c r="B41" s="382"/>
      <c r="C41" s="382"/>
      <c r="D41" s="382"/>
      <c r="E41" s="382"/>
      <c r="F41" s="382"/>
      <c r="G41" s="6">
        <v>33</v>
      </c>
      <c r="H41" s="58">
        <v>0</v>
      </c>
      <c r="I41" s="58">
        <v>0</v>
      </c>
      <c r="J41" s="58">
        <v>0</v>
      </c>
      <c r="K41" s="58">
        <v>0</v>
      </c>
      <c r="L41" s="58">
        <v>0</v>
      </c>
      <c r="M41" s="58">
        <v>0</v>
      </c>
      <c r="N41" s="56">
        <v>0</v>
      </c>
      <c r="O41" s="58">
        <v>0</v>
      </c>
      <c r="P41" s="58">
        <v>0</v>
      </c>
      <c r="Q41" s="58">
        <v>0</v>
      </c>
      <c r="R41" s="58">
        <v>0</v>
      </c>
      <c r="S41" s="56">
        <v>0</v>
      </c>
      <c r="T41" s="56">
        <v>99273</v>
      </c>
      <c r="U41" s="58">
        <v>0</v>
      </c>
      <c r="V41" s="58">
        <v>0</v>
      </c>
      <c r="W41" s="57">
        <f t="shared" si="12"/>
        <v>99273</v>
      </c>
      <c r="X41" s="56">
        <v>92778</v>
      </c>
      <c r="Y41" s="57">
        <f t="shared" si="13"/>
        <v>192051</v>
      </c>
    </row>
    <row r="42" spans="1:25" ht="27" customHeight="1" x14ac:dyDescent="0.2">
      <c r="A42" s="382" t="s">
        <v>380</v>
      </c>
      <c r="B42" s="382"/>
      <c r="C42" s="382"/>
      <c r="D42" s="382"/>
      <c r="E42" s="382"/>
      <c r="F42" s="382"/>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382" t="s">
        <v>476</v>
      </c>
      <c r="B43" s="382"/>
      <c r="C43" s="382"/>
      <c r="D43" s="382"/>
      <c r="E43" s="382"/>
      <c r="F43" s="382"/>
      <c r="G43" s="6">
        <v>35</v>
      </c>
      <c r="H43" s="58">
        <v>0</v>
      </c>
      <c r="I43" s="58">
        <v>0</v>
      </c>
      <c r="J43" s="58">
        <v>0</v>
      </c>
      <c r="K43" s="58">
        <v>0</v>
      </c>
      <c r="L43" s="58">
        <v>0</v>
      </c>
      <c r="M43" s="58">
        <v>0</v>
      </c>
      <c r="N43" s="58">
        <v>0</v>
      </c>
      <c r="O43" s="58">
        <v>0</v>
      </c>
      <c r="P43" s="56"/>
      <c r="Q43" s="58">
        <v>0</v>
      </c>
      <c r="R43" s="58">
        <v>0</v>
      </c>
      <c r="S43" s="56">
        <v>0</v>
      </c>
      <c r="T43" s="56">
        <v>0</v>
      </c>
      <c r="U43" s="56">
        <v>0</v>
      </c>
      <c r="V43" s="56">
        <v>0</v>
      </c>
      <c r="W43" s="57">
        <f t="shared" si="12"/>
        <v>0</v>
      </c>
      <c r="X43" s="56">
        <v>0</v>
      </c>
      <c r="Y43" s="57">
        <f t="shared" si="13"/>
        <v>0</v>
      </c>
    </row>
    <row r="44" spans="1:25" ht="21" customHeight="1" x14ac:dyDescent="0.2">
      <c r="A44" s="382" t="s">
        <v>489</v>
      </c>
      <c r="B44" s="382"/>
      <c r="C44" s="382"/>
      <c r="D44" s="382"/>
      <c r="E44" s="382"/>
      <c r="F44" s="382"/>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382" t="s">
        <v>381</v>
      </c>
      <c r="B45" s="382"/>
      <c r="C45" s="382"/>
      <c r="D45" s="382"/>
      <c r="E45" s="382"/>
      <c r="F45" s="382"/>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382" t="s">
        <v>382</v>
      </c>
      <c r="B46" s="382"/>
      <c r="C46" s="382"/>
      <c r="D46" s="382"/>
      <c r="E46" s="382"/>
      <c r="F46" s="382"/>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382" t="s">
        <v>383</v>
      </c>
      <c r="B47" s="382"/>
      <c r="C47" s="382"/>
      <c r="D47" s="382"/>
      <c r="E47" s="382"/>
      <c r="F47" s="382"/>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382" t="s">
        <v>384</v>
      </c>
      <c r="B48" s="382"/>
      <c r="C48" s="382"/>
      <c r="D48" s="382"/>
      <c r="E48" s="382"/>
      <c r="F48" s="382"/>
      <c r="G48" s="6">
        <v>40</v>
      </c>
      <c r="H48" s="56">
        <v>0</v>
      </c>
      <c r="I48" s="56">
        <v>0</v>
      </c>
      <c r="J48" s="56">
        <v>0</v>
      </c>
      <c r="K48" s="56">
        <v>1491259</v>
      </c>
      <c r="L48" s="56">
        <v>-33643</v>
      </c>
      <c r="M48" s="56">
        <v>0</v>
      </c>
      <c r="N48" s="56">
        <v>-1524902</v>
      </c>
      <c r="O48" s="56">
        <v>0</v>
      </c>
      <c r="P48" s="56">
        <v>0</v>
      </c>
      <c r="Q48" s="56">
        <v>0</v>
      </c>
      <c r="R48" s="56">
        <v>0</v>
      </c>
      <c r="S48" s="56">
        <v>0</v>
      </c>
      <c r="T48" s="56">
        <v>0</v>
      </c>
      <c r="U48" s="56">
        <v>0</v>
      </c>
      <c r="V48" s="56">
        <v>0</v>
      </c>
      <c r="W48" s="57">
        <f t="shared" si="12"/>
        <v>0</v>
      </c>
      <c r="X48" s="56">
        <v>0</v>
      </c>
      <c r="Y48" s="57">
        <f t="shared" si="13"/>
        <v>0</v>
      </c>
    </row>
    <row r="49" spans="1:25" x14ac:dyDescent="0.2">
      <c r="A49" s="382" t="s">
        <v>385</v>
      </c>
      <c r="B49" s="382"/>
      <c r="C49" s="382"/>
      <c r="D49" s="382"/>
      <c r="E49" s="382"/>
      <c r="F49" s="382"/>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382" t="s">
        <v>477</v>
      </c>
      <c r="B50" s="382"/>
      <c r="C50" s="382"/>
      <c r="D50" s="382"/>
      <c r="E50" s="382"/>
      <c r="F50" s="382"/>
      <c r="G50" s="6">
        <v>42</v>
      </c>
      <c r="H50" s="56"/>
      <c r="I50" s="56"/>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382" t="s">
        <v>478</v>
      </c>
      <c r="B51" s="382"/>
      <c r="C51" s="382"/>
      <c r="D51" s="382"/>
      <c r="E51" s="382"/>
      <c r="F51" s="382"/>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382" t="s">
        <v>479</v>
      </c>
      <c r="B52" s="382"/>
      <c r="C52" s="382"/>
      <c r="D52" s="382"/>
      <c r="E52" s="382"/>
      <c r="F52" s="382"/>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382" t="s">
        <v>490</v>
      </c>
      <c r="B53" s="382"/>
      <c r="C53" s="382"/>
      <c r="D53" s="382"/>
      <c r="E53" s="382"/>
      <c r="F53" s="382"/>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382" t="s">
        <v>480</v>
      </c>
      <c r="B54" s="382"/>
      <c r="C54" s="382"/>
      <c r="D54" s="382"/>
      <c r="E54" s="382"/>
      <c r="F54" s="382"/>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382" t="s">
        <v>481</v>
      </c>
      <c r="B55" s="382"/>
      <c r="C55" s="382"/>
      <c r="D55" s="382"/>
      <c r="E55" s="382"/>
      <c r="F55" s="382"/>
      <c r="G55" s="6">
        <v>47</v>
      </c>
      <c r="H55" s="56">
        <v>0</v>
      </c>
      <c r="I55" s="56">
        <v>0</v>
      </c>
      <c r="J55" s="56">
        <v>0</v>
      </c>
      <c r="K55" s="56">
        <v>0</v>
      </c>
      <c r="L55" s="56">
        <v>0</v>
      </c>
      <c r="M55" s="56">
        <v>0</v>
      </c>
      <c r="N55" s="56">
        <v>0</v>
      </c>
      <c r="O55" s="56">
        <v>0</v>
      </c>
      <c r="P55" s="56">
        <v>0</v>
      </c>
      <c r="Q55" s="56">
        <v>0</v>
      </c>
      <c r="R55" s="56">
        <v>0</v>
      </c>
      <c r="S55" s="56">
        <v>0</v>
      </c>
      <c r="T55" s="56">
        <v>0</v>
      </c>
      <c r="U55" s="56">
        <v>-7138222</v>
      </c>
      <c r="V55" s="56">
        <v>0</v>
      </c>
      <c r="W55" s="57">
        <f t="shared" si="12"/>
        <v>-7138222</v>
      </c>
      <c r="X55" s="56">
        <v>-8457852</v>
      </c>
      <c r="Y55" s="57">
        <f t="shared" si="13"/>
        <v>-15596074</v>
      </c>
    </row>
    <row r="56" spans="1:25" x14ac:dyDescent="0.2">
      <c r="A56" s="382" t="s">
        <v>482</v>
      </c>
      <c r="B56" s="382"/>
      <c r="C56" s="382"/>
      <c r="D56" s="382"/>
      <c r="E56" s="382"/>
      <c r="F56" s="382"/>
      <c r="G56" s="6">
        <v>48</v>
      </c>
      <c r="H56" s="56">
        <v>0</v>
      </c>
      <c r="I56" s="56">
        <v>987</v>
      </c>
      <c r="J56" s="56">
        <v>412798</v>
      </c>
      <c r="K56" s="56">
        <v>0</v>
      </c>
      <c r="L56" s="56">
        <v>0</v>
      </c>
      <c r="M56" s="56">
        <v>1373900</v>
      </c>
      <c r="N56" s="56">
        <v>-746402</v>
      </c>
      <c r="O56" s="56">
        <v>0</v>
      </c>
      <c r="P56" s="56">
        <v>0</v>
      </c>
      <c r="Q56" s="56">
        <v>0</v>
      </c>
      <c r="R56" s="56">
        <v>0</v>
      </c>
      <c r="S56" s="56">
        <v>0</v>
      </c>
      <c r="T56" s="56">
        <v>-116925</v>
      </c>
      <c r="U56" s="56">
        <v>-6016224</v>
      </c>
      <c r="V56" s="56">
        <v>0</v>
      </c>
      <c r="W56" s="57">
        <f t="shared" si="12"/>
        <v>-5091866</v>
      </c>
      <c r="X56" s="56">
        <v>-24589735</v>
      </c>
      <c r="Y56" s="57">
        <f t="shared" si="13"/>
        <v>-29681601</v>
      </c>
    </row>
    <row r="57" spans="1:25" x14ac:dyDescent="0.2">
      <c r="A57" s="382" t="s">
        <v>491</v>
      </c>
      <c r="B57" s="382"/>
      <c r="C57" s="382"/>
      <c r="D57" s="382"/>
      <c r="E57" s="382"/>
      <c r="F57" s="382"/>
      <c r="G57" s="6">
        <v>49</v>
      </c>
      <c r="H57" s="56">
        <v>0</v>
      </c>
      <c r="I57" s="56">
        <v>0</v>
      </c>
      <c r="J57" s="56">
        <v>433269</v>
      </c>
      <c r="K57" s="56">
        <v>0</v>
      </c>
      <c r="L57" s="56">
        <v>0</v>
      </c>
      <c r="M57" s="56">
        <v>0</v>
      </c>
      <c r="N57" s="56">
        <v>2329636</v>
      </c>
      <c r="O57" s="56">
        <v>0</v>
      </c>
      <c r="P57" s="56">
        <v>0</v>
      </c>
      <c r="Q57" s="56">
        <v>0</v>
      </c>
      <c r="R57" s="56">
        <v>0</v>
      </c>
      <c r="S57" s="56">
        <v>0</v>
      </c>
      <c r="T57" s="56">
        <v>0</v>
      </c>
      <c r="U57" s="56">
        <v>43565476</v>
      </c>
      <c r="V57" s="56">
        <v>-46328381</v>
      </c>
      <c r="W57" s="57">
        <f t="shared" si="12"/>
        <v>0</v>
      </c>
      <c r="X57" s="56">
        <v>0</v>
      </c>
      <c r="Y57" s="57">
        <f t="shared" si="13"/>
        <v>0</v>
      </c>
    </row>
    <row r="58" spans="1:25" x14ac:dyDescent="0.2">
      <c r="A58" s="382" t="s">
        <v>484</v>
      </c>
      <c r="B58" s="382"/>
      <c r="C58" s="382"/>
      <c r="D58" s="382"/>
      <c r="E58" s="382"/>
      <c r="F58" s="382"/>
      <c r="G58" s="6">
        <v>50</v>
      </c>
      <c r="H58" s="118">
        <v>0</v>
      </c>
      <c r="I58" s="118">
        <v>0</v>
      </c>
      <c r="J58" s="118">
        <v>0</v>
      </c>
      <c r="K58" s="118">
        <v>0</v>
      </c>
      <c r="L58" s="118">
        <v>0</v>
      </c>
      <c r="M58" s="118">
        <v>0</v>
      </c>
      <c r="N58" s="118">
        <v>0</v>
      </c>
      <c r="O58" s="118">
        <v>0</v>
      </c>
      <c r="P58" s="118">
        <v>0</v>
      </c>
      <c r="Q58" s="118">
        <v>0</v>
      </c>
      <c r="R58" s="118">
        <v>0</v>
      </c>
      <c r="S58" s="118">
        <v>0</v>
      </c>
      <c r="T58" s="118">
        <v>0</v>
      </c>
      <c r="U58" s="118">
        <v>0</v>
      </c>
      <c r="V58" s="118">
        <v>0</v>
      </c>
      <c r="W58" s="119">
        <f t="shared" si="12"/>
        <v>0</v>
      </c>
      <c r="X58" s="118">
        <v>0</v>
      </c>
      <c r="Y58" s="119">
        <f t="shared" si="13"/>
        <v>0</v>
      </c>
    </row>
    <row r="59" spans="1:25" ht="25.5" customHeight="1" x14ac:dyDescent="0.2">
      <c r="A59" s="383" t="s">
        <v>492</v>
      </c>
      <c r="B59" s="383"/>
      <c r="C59" s="383"/>
      <c r="D59" s="383"/>
      <c r="E59" s="383"/>
      <c r="F59" s="383"/>
      <c r="G59" s="8">
        <v>51</v>
      </c>
      <c r="H59" s="59">
        <f t="shared" ref="H59:T59" si="14">SUM(H39:H58)</f>
        <v>159471379</v>
      </c>
      <c r="I59" s="59">
        <f t="shared" si="14"/>
        <v>1073176</v>
      </c>
      <c r="J59" s="59">
        <f t="shared" si="14"/>
        <v>10572683</v>
      </c>
      <c r="K59" s="59">
        <f t="shared" si="14"/>
        <v>5998550</v>
      </c>
      <c r="L59" s="59">
        <f t="shared" si="14"/>
        <v>1998550</v>
      </c>
      <c r="M59" s="59">
        <f t="shared" si="14"/>
        <v>67243333</v>
      </c>
      <c r="N59" s="59">
        <f t="shared" si="14"/>
        <v>28624747</v>
      </c>
      <c r="O59" s="59">
        <f t="shared" si="14"/>
        <v>0</v>
      </c>
      <c r="P59" s="59">
        <f t="shared" si="14"/>
        <v>830229</v>
      </c>
      <c r="Q59" s="59">
        <f t="shared" si="14"/>
        <v>0</v>
      </c>
      <c r="R59" s="59">
        <f t="shared" si="14"/>
        <v>0</v>
      </c>
      <c r="S59" s="59">
        <f t="shared" si="14"/>
        <v>0</v>
      </c>
      <c r="T59" s="59">
        <f t="shared" si="14"/>
        <v>-223426</v>
      </c>
      <c r="U59" s="59">
        <f>SUM(U39:U58)</f>
        <v>122495380</v>
      </c>
      <c r="V59" s="59">
        <f>SUM(V39:V58)</f>
        <v>68924378</v>
      </c>
      <c r="W59" s="59">
        <f>SUM(W39:W58)</f>
        <v>463011879</v>
      </c>
      <c r="X59" s="59">
        <f>SUM(X39:X58)</f>
        <v>139480608</v>
      </c>
      <c r="Y59" s="59">
        <f>SUM(Y39:Y58)</f>
        <v>602492487</v>
      </c>
    </row>
    <row r="60" spans="1:25" x14ac:dyDescent="0.2">
      <c r="A60" s="384" t="s">
        <v>386</v>
      </c>
      <c r="B60" s="385"/>
      <c r="C60" s="385"/>
      <c r="D60" s="385"/>
      <c r="E60" s="385"/>
      <c r="F60" s="385"/>
      <c r="G60" s="385"/>
      <c r="H60" s="385"/>
      <c r="I60" s="385"/>
      <c r="J60" s="385"/>
      <c r="K60" s="385"/>
      <c r="L60" s="385"/>
      <c r="M60" s="385"/>
      <c r="N60" s="385"/>
      <c r="O60" s="385"/>
      <c r="P60" s="385"/>
      <c r="Q60" s="385"/>
      <c r="R60" s="385"/>
      <c r="S60" s="385"/>
      <c r="T60" s="385"/>
      <c r="U60" s="385"/>
      <c r="V60" s="385"/>
      <c r="W60" s="385"/>
      <c r="X60" s="385"/>
      <c r="Y60" s="385"/>
    </row>
    <row r="61" spans="1:25" ht="31.5" customHeight="1" x14ac:dyDescent="0.2">
      <c r="A61" s="378" t="s">
        <v>494</v>
      </c>
      <c r="B61" s="379"/>
      <c r="C61" s="379"/>
      <c r="D61" s="379"/>
      <c r="E61" s="379"/>
      <c r="F61" s="379"/>
      <c r="G61" s="7">
        <v>52</v>
      </c>
      <c r="H61" s="57">
        <f t="shared" ref="H61:T61" si="15">SUM(H41:H49)</f>
        <v>0</v>
      </c>
      <c r="I61" s="57">
        <f t="shared" si="15"/>
        <v>0</v>
      </c>
      <c r="J61" s="57">
        <f t="shared" si="15"/>
        <v>0</v>
      </c>
      <c r="K61" s="57">
        <f t="shared" si="15"/>
        <v>1491259</v>
      </c>
      <c r="L61" s="57">
        <f t="shared" si="15"/>
        <v>-33643</v>
      </c>
      <c r="M61" s="57">
        <f t="shared" si="15"/>
        <v>0</v>
      </c>
      <c r="N61" s="57">
        <f t="shared" si="15"/>
        <v>-1524902</v>
      </c>
      <c r="O61" s="57">
        <f t="shared" si="15"/>
        <v>0</v>
      </c>
      <c r="P61" s="57">
        <f t="shared" si="15"/>
        <v>0</v>
      </c>
      <c r="Q61" s="57">
        <f t="shared" si="15"/>
        <v>0</v>
      </c>
      <c r="R61" s="57">
        <f t="shared" si="15"/>
        <v>0</v>
      </c>
      <c r="S61" s="57">
        <f t="shared" si="15"/>
        <v>0</v>
      </c>
      <c r="T61" s="57">
        <f t="shared" si="15"/>
        <v>99273</v>
      </c>
      <c r="U61" s="57">
        <f>SUM(U41:U49)</f>
        <v>0</v>
      </c>
      <c r="V61" s="57">
        <f>SUM(V41:V49)</f>
        <v>0</v>
      </c>
      <c r="W61" s="57">
        <f>SUM(W41:W49)</f>
        <v>99273</v>
      </c>
      <c r="X61" s="57">
        <f>SUM(X41:X49)</f>
        <v>92778</v>
      </c>
      <c r="Y61" s="57">
        <f>SUM(Y41:Y49)</f>
        <v>192051</v>
      </c>
    </row>
    <row r="62" spans="1:25" ht="27.75" customHeight="1" x14ac:dyDescent="0.2">
      <c r="A62" s="378" t="s">
        <v>495</v>
      </c>
      <c r="B62" s="379"/>
      <c r="C62" s="379"/>
      <c r="D62" s="379"/>
      <c r="E62" s="379"/>
      <c r="F62" s="379"/>
      <c r="G62" s="7">
        <v>53</v>
      </c>
      <c r="H62" s="57">
        <f t="shared" ref="H62:T62" si="16">H40+H61</f>
        <v>0</v>
      </c>
      <c r="I62" s="57">
        <f t="shared" si="16"/>
        <v>0</v>
      </c>
      <c r="J62" s="57">
        <f t="shared" si="16"/>
        <v>0</v>
      </c>
      <c r="K62" s="57">
        <f t="shared" si="16"/>
        <v>1491259</v>
      </c>
      <c r="L62" s="57">
        <f t="shared" si="16"/>
        <v>-33643</v>
      </c>
      <c r="M62" s="57">
        <f t="shared" si="16"/>
        <v>0</v>
      </c>
      <c r="N62" s="57">
        <f t="shared" si="16"/>
        <v>-1524902</v>
      </c>
      <c r="O62" s="57">
        <f t="shared" si="16"/>
        <v>0</v>
      </c>
      <c r="P62" s="57">
        <f t="shared" si="16"/>
        <v>0</v>
      </c>
      <c r="Q62" s="57">
        <f t="shared" si="16"/>
        <v>0</v>
      </c>
      <c r="R62" s="57">
        <f t="shared" si="16"/>
        <v>0</v>
      </c>
      <c r="S62" s="57">
        <f t="shared" si="16"/>
        <v>0</v>
      </c>
      <c r="T62" s="57">
        <f t="shared" si="16"/>
        <v>99273</v>
      </c>
      <c r="U62" s="57">
        <f>U40+U61</f>
        <v>0</v>
      </c>
      <c r="V62" s="57">
        <f>V40+V61</f>
        <v>68924378</v>
      </c>
      <c r="W62" s="57">
        <f>W40+W61</f>
        <v>69023651</v>
      </c>
      <c r="X62" s="57">
        <f>X40+X61</f>
        <v>47772879</v>
      </c>
      <c r="Y62" s="57">
        <f>Y40+Y61</f>
        <v>116796530</v>
      </c>
    </row>
    <row r="63" spans="1:25" ht="29.25" customHeight="1" x14ac:dyDescent="0.2">
      <c r="A63" s="380" t="s">
        <v>493</v>
      </c>
      <c r="B63" s="381"/>
      <c r="C63" s="381"/>
      <c r="D63" s="381"/>
      <c r="E63" s="381"/>
      <c r="F63" s="381"/>
      <c r="G63" s="8">
        <v>54</v>
      </c>
      <c r="H63" s="59">
        <f t="shared" ref="H63:T63" si="17">SUM(H50:H58)</f>
        <v>0</v>
      </c>
      <c r="I63" s="59">
        <f t="shared" si="17"/>
        <v>987</v>
      </c>
      <c r="J63" s="59">
        <f t="shared" si="17"/>
        <v>846067</v>
      </c>
      <c r="K63" s="59">
        <f t="shared" si="17"/>
        <v>0</v>
      </c>
      <c r="L63" s="59">
        <f t="shared" si="17"/>
        <v>0</v>
      </c>
      <c r="M63" s="59">
        <f t="shared" si="17"/>
        <v>1373900</v>
      </c>
      <c r="N63" s="59">
        <f t="shared" si="17"/>
        <v>1583234</v>
      </c>
      <c r="O63" s="59">
        <f t="shared" si="17"/>
        <v>0</v>
      </c>
      <c r="P63" s="59">
        <f t="shared" si="17"/>
        <v>0</v>
      </c>
      <c r="Q63" s="59">
        <f t="shared" si="17"/>
        <v>0</v>
      </c>
      <c r="R63" s="59">
        <f t="shared" si="17"/>
        <v>0</v>
      </c>
      <c r="S63" s="59">
        <f t="shared" si="17"/>
        <v>0</v>
      </c>
      <c r="T63" s="59">
        <f t="shared" si="17"/>
        <v>-116925</v>
      </c>
      <c r="U63" s="59">
        <f>SUM(U50:U58)</f>
        <v>30411030</v>
      </c>
      <c r="V63" s="59">
        <f>SUM(V50:V58)</f>
        <v>-46328381</v>
      </c>
      <c r="W63" s="59">
        <f>SUM(W50:W58)</f>
        <v>-12230088</v>
      </c>
      <c r="X63" s="59">
        <f>SUM(X50:X58)</f>
        <v>-33047587</v>
      </c>
      <c r="Y63" s="59">
        <f>SUM(Y50:Y58)</f>
        <v>-45277675</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18"/>
  <sheetViews>
    <sheetView topLeftCell="A106" zoomScaleNormal="100" workbookViewId="0">
      <selection activeCell="O129" sqref="O129"/>
    </sheetView>
  </sheetViews>
  <sheetFormatPr defaultRowHeight="12.75" x14ac:dyDescent="0.2"/>
  <cols>
    <col min="1" max="1" width="3.28515625" customWidth="1"/>
    <col min="2" max="3" width="4.7109375" customWidth="1"/>
    <col min="4" max="4" width="42.5703125" customWidth="1"/>
    <col min="5" max="5" width="14.85546875" customWidth="1"/>
    <col min="6" max="6" width="13.28515625" customWidth="1"/>
    <col min="7" max="7" width="12" customWidth="1"/>
    <col min="8" max="8" width="5.85546875" customWidth="1"/>
    <col min="9" max="9" width="12.85546875" customWidth="1"/>
    <col min="10" max="10" width="12.85546875" style="128" customWidth="1"/>
    <col min="11" max="11" width="10" style="128" bestFit="1" customWidth="1"/>
  </cols>
  <sheetData>
    <row r="1" spans="1:9" x14ac:dyDescent="0.2">
      <c r="A1" s="126" t="s">
        <v>540</v>
      </c>
      <c r="B1" s="126"/>
      <c r="C1" s="126"/>
      <c r="D1" s="126"/>
      <c r="E1" s="126"/>
      <c r="F1" s="127"/>
      <c r="G1" s="127"/>
      <c r="H1" s="127"/>
      <c r="I1" s="127"/>
    </row>
    <row r="2" spans="1:9" x14ac:dyDescent="0.2">
      <c r="A2" s="127"/>
      <c r="B2" s="127"/>
      <c r="C2" s="127"/>
      <c r="D2" s="127"/>
      <c r="E2" s="127"/>
      <c r="F2" s="127"/>
      <c r="G2" s="127"/>
      <c r="H2" s="127"/>
      <c r="I2" s="127"/>
    </row>
    <row r="3" spans="1:9" x14ac:dyDescent="0.2">
      <c r="A3" s="126" t="s">
        <v>541</v>
      </c>
      <c r="B3" s="126"/>
      <c r="C3" s="126"/>
      <c r="D3" s="126"/>
      <c r="E3" s="126"/>
      <c r="F3" s="127"/>
      <c r="G3" s="127"/>
      <c r="H3" s="127"/>
      <c r="I3" s="127"/>
    </row>
    <row r="4" spans="1:9" x14ac:dyDescent="0.2">
      <c r="A4" s="127" t="s">
        <v>542</v>
      </c>
      <c r="B4" s="127"/>
      <c r="C4" s="127"/>
      <c r="D4" s="127"/>
      <c r="E4" s="127"/>
      <c r="F4" s="127"/>
      <c r="G4" s="127"/>
      <c r="H4" s="127"/>
      <c r="I4" s="127"/>
    </row>
    <row r="5" spans="1:9" x14ac:dyDescent="0.2">
      <c r="A5" s="127"/>
      <c r="B5" s="127"/>
      <c r="C5" s="127"/>
      <c r="D5" s="127"/>
      <c r="E5" s="127"/>
      <c r="F5" s="127"/>
      <c r="G5" s="127"/>
      <c r="H5" s="127"/>
      <c r="I5" s="127"/>
    </row>
    <row r="6" spans="1:9" x14ac:dyDescent="0.2">
      <c r="A6" s="126" t="s">
        <v>543</v>
      </c>
      <c r="B6" s="126"/>
      <c r="C6" s="126"/>
      <c r="D6" s="126"/>
      <c r="E6" s="126"/>
      <c r="F6" s="127"/>
      <c r="G6" s="127"/>
      <c r="H6" s="127"/>
      <c r="I6" s="127"/>
    </row>
    <row r="7" spans="1:9" x14ac:dyDescent="0.2">
      <c r="A7" s="127"/>
      <c r="B7" s="127"/>
      <c r="C7" s="127"/>
      <c r="D7" s="127"/>
      <c r="E7" s="127"/>
      <c r="F7" s="127"/>
      <c r="G7" s="127"/>
      <c r="H7" s="127"/>
      <c r="I7" s="127"/>
    </row>
    <row r="8" spans="1:9" x14ac:dyDescent="0.2">
      <c r="A8" s="129" t="s">
        <v>544</v>
      </c>
      <c r="B8" s="129"/>
      <c r="C8" s="129"/>
      <c r="D8" s="129"/>
      <c r="E8" s="129"/>
      <c r="F8" s="127"/>
      <c r="G8" s="127"/>
      <c r="H8" s="127"/>
      <c r="I8" s="127"/>
    </row>
    <row r="9" spans="1:9" x14ac:dyDescent="0.2">
      <c r="A9" s="129"/>
      <c r="B9" s="129"/>
      <c r="C9" s="129"/>
      <c r="D9" s="129"/>
      <c r="E9" s="129"/>
      <c r="F9" s="127"/>
      <c r="G9" s="127"/>
      <c r="H9" s="127"/>
      <c r="I9" s="127"/>
    </row>
    <row r="10" spans="1:9" x14ac:dyDescent="0.2">
      <c r="A10" s="129" t="s">
        <v>545</v>
      </c>
      <c r="B10" s="129"/>
      <c r="C10" s="129"/>
      <c r="D10" s="129"/>
      <c r="E10" s="129"/>
      <c r="F10" s="127"/>
      <c r="G10" s="127"/>
      <c r="H10" s="127"/>
      <c r="I10" s="127"/>
    </row>
    <row r="11" spans="1:9" x14ac:dyDescent="0.2">
      <c r="A11" s="411" t="s">
        <v>546</v>
      </c>
      <c r="B11" s="411"/>
      <c r="C11" s="411"/>
      <c r="D11" s="411"/>
      <c r="E11" s="411"/>
      <c r="F11" s="411"/>
      <c r="G11" s="411"/>
      <c r="H11" s="411"/>
      <c r="I11" s="411"/>
    </row>
    <row r="12" spans="1:9" x14ac:dyDescent="0.2">
      <c r="A12" s="412" t="s">
        <v>547</v>
      </c>
      <c r="B12" s="412"/>
      <c r="C12" s="412"/>
      <c r="D12" s="412"/>
      <c r="E12" s="412"/>
      <c r="F12" s="412"/>
      <c r="G12" s="412"/>
      <c r="H12" s="412"/>
      <c r="I12" s="412"/>
    </row>
    <row r="13" spans="1:9" x14ac:dyDescent="0.2">
      <c r="A13" s="412" t="s">
        <v>548</v>
      </c>
      <c r="B13" s="412"/>
      <c r="C13" s="412"/>
      <c r="D13" s="412"/>
      <c r="E13" s="412"/>
      <c r="F13" s="412"/>
      <c r="G13" s="412"/>
      <c r="H13" s="412"/>
      <c r="I13" s="412"/>
    </row>
    <row r="14" spans="1:9" x14ac:dyDescent="0.2">
      <c r="A14" s="412" t="s">
        <v>549</v>
      </c>
      <c r="B14" s="412"/>
      <c r="C14" s="412"/>
      <c r="D14" s="412"/>
      <c r="E14" s="412"/>
      <c r="F14" s="412"/>
      <c r="G14" s="412"/>
      <c r="H14" s="412"/>
      <c r="I14" s="412"/>
    </row>
    <row r="15" spans="1:9" x14ac:dyDescent="0.2">
      <c r="A15" s="413" t="s">
        <v>687</v>
      </c>
      <c r="B15" s="413"/>
      <c r="C15" s="413"/>
      <c r="D15" s="413"/>
      <c r="E15" s="413"/>
      <c r="F15" s="413"/>
      <c r="G15" s="413"/>
      <c r="H15" s="413"/>
      <c r="I15" s="413"/>
    </row>
    <row r="16" spans="1:9" x14ac:dyDescent="0.2">
      <c r="A16" s="130"/>
      <c r="B16" s="130"/>
      <c r="C16" s="130"/>
      <c r="D16" s="130"/>
      <c r="E16" s="130"/>
      <c r="F16" s="130"/>
      <c r="G16" s="130"/>
      <c r="H16" s="130"/>
      <c r="I16" s="130"/>
    </row>
    <row r="17" spans="1:9" x14ac:dyDescent="0.2">
      <c r="A17" s="131" t="s">
        <v>550</v>
      </c>
      <c r="B17" s="131"/>
      <c r="C17" s="131"/>
      <c r="D17" s="131"/>
      <c r="E17" s="131"/>
      <c r="F17" s="131"/>
      <c r="G17" s="131"/>
      <c r="H17" s="131"/>
      <c r="I17" s="131"/>
    </row>
    <row r="18" spans="1:9" ht="38.25" customHeight="1" x14ac:dyDescent="0.2">
      <c r="A18" s="409" t="s">
        <v>551</v>
      </c>
      <c r="B18" s="409"/>
      <c r="C18" s="409"/>
      <c r="D18" s="409"/>
      <c r="E18" s="409"/>
      <c r="F18" s="409"/>
      <c r="G18" s="409"/>
      <c r="H18" s="409"/>
      <c r="I18" s="409"/>
    </row>
    <row r="19" spans="1:9" x14ac:dyDescent="0.2">
      <c r="A19" s="408" t="s">
        <v>688</v>
      </c>
      <c r="B19" s="408"/>
      <c r="C19" s="408"/>
      <c r="D19" s="408"/>
      <c r="E19" s="408"/>
      <c r="F19" s="408"/>
      <c r="G19" s="408"/>
      <c r="H19" s="408"/>
      <c r="I19" s="408"/>
    </row>
    <row r="20" spans="1:9" ht="24.75" customHeight="1" x14ac:dyDescent="0.2">
      <c r="A20" s="408" t="s">
        <v>552</v>
      </c>
      <c r="B20" s="408"/>
      <c r="C20" s="408"/>
      <c r="D20" s="408"/>
      <c r="E20" s="408"/>
      <c r="F20" s="408"/>
      <c r="G20" s="408"/>
      <c r="H20" s="408"/>
      <c r="I20" s="408"/>
    </row>
    <row r="21" spans="1:9" x14ac:dyDescent="0.2">
      <c r="A21" s="133"/>
      <c r="B21" s="133"/>
      <c r="C21" s="133"/>
      <c r="D21" s="133"/>
      <c r="E21" s="133"/>
      <c r="F21" s="133"/>
      <c r="G21" s="133"/>
      <c r="H21" s="133"/>
      <c r="I21" s="133"/>
    </row>
    <row r="22" spans="1:9" x14ac:dyDescent="0.2">
      <c r="A22" s="133"/>
      <c r="B22" s="133"/>
      <c r="C22" s="133"/>
      <c r="D22" s="133"/>
      <c r="E22" s="133"/>
      <c r="F22" s="133"/>
      <c r="G22" s="133"/>
      <c r="H22" s="133"/>
      <c r="I22" s="133"/>
    </row>
    <row r="23" spans="1:9" x14ac:dyDescent="0.2">
      <c r="A23" s="131" t="s">
        <v>553</v>
      </c>
      <c r="B23" s="131"/>
      <c r="C23" s="131"/>
      <c r="D23" s="131"/>
      <c r="E23" s="131"/>
      <c r="F23" s="131"/>
      <c r="G23" s="131"/>
      <c r="H23" s="131"/>
      <c r="I23" s="131"/>
    </row>
    <row r="24" spans="1:9" ht="12.75" customHeight="1" x14ac:dyDescent="0.2">
      <c r="A24" s="410" t="s">
        <v>554</v>
      </c>
      <c r="B24" s="410"/>
      <c r="C24" s="410"/>
      <c r="D24" s="410"/>
      <c r="E24" s="410"/>
      <c r="F24" s="410"/>
      <c r="G24" s="410"/>
      <c r="H24" s="410"/>
      <c r="I24" s="410"/>
    </row>
    <row r="25" spans="1:9" x14ac:dyDescent="0.2">
      <c r="A25" s="410" t="s">
        <v>555</v>
      </c>
      <c r="B25" s="410"/>
      <c r="C25" s="410"/>
      <c r="D25" s="410"/>
      <c r="E25" s="410"/>
      <c r="F25" s="410"/>
      <c r="G25" s="410"/>
      <c r="H25" s="410"/>
      <c r="I25" s="410"/>
    </row>
    <row r="26" spans="1:9" x14ac:dyDescent="0.2">
      <c r="A26" s="134"/>
      <c r="B26" s="134"/>
      <c r="C26" s="134"/>
      <c r="D26" s="134"/>
      <c r="E26" s="134"/>
      <c r="F26" s="135"/>
      <c r="G26" s="135"/>
      <c r="H26" s="135"/>
      <c r="I26" s="135"/>
    </row>
    <row r="27" spans="1:9" x14ac:dyDescent="0.2">
      <c r="A27" s="131" t="s">
        <v>556</v>
      </c>
      <c r="B27" s="131"/>
      <c r="C27" s="131"/>
      <c r="D27" s="131"/>
      <c r="E27" s="131"/>
      <c r="F27" s="131"/>
      <c r="G27" s="131"/>
      <c r="H27" s="131"/>
      <c r="I27" s="131"/>
    </row>
    <row r="28" spans="1:9" x14ac:dyDescent="0.2">
      <c r="A28" s="131"/>
      <c r="B28" s="131"/>
      <c r="C28" s="131"/>
      <c r="D28" s="131"/>
      <c r="E28" s="131"/>
      <c r="F28" s="131"/>
      <c r="G28" s="131"/>
      <c r="H28" s="131"/>
      <c r="I28" s="131"/>
    </row>
    <row r="29" spans="1:9" x14ac:dyDescent="0.2">
      <c r="A29" s="131" t="s">
        <v>557</v>
      </c>
      <c r="B29" s="131"/>
      <c r="C29" s="131"/>
      <c r="D29" s="131"/>
      <c r="E29" s="131"/>
      <c r="F29" s="131"/>
      <c r="G29" s="131"/>
      <c r="H29" s="131"/>
      <c r="I29" s="131"/>
    </row>
    <row r="30" spans="1:9" ht="30" customHeight="1" x14ac:dyDescent="0.2">
      <c r="A30" s="408" t="s">
        <v>558</v>
      </c>
      <c r="B30" s="408"/>
      <c r="C30" s="408"/>
      <c r="D30" s="408"/>
      <c r="E30" s="408"/>
      <c r="F30" s="408"/>
      <c r="G30" s="408"/>
      <c r="H30" s="408"/>
      <c r="I30" s="408"/>
    </row>
    <row r="31" spans="1:9" ht="51" customHeight="1" x14ac:dyDescent="0.2">
      <c r="A31" s="408" t="s">
        <v>559</v>
      </c>
      <c r="B31" s="408"/>
      <c r="C31" s="408"/>
      <c r="D31" s="408"/>
      <c r="E31" s="408"/>
      <c r="F31" s="408"/>
      <c r="G31" s="408"/>
      <c r="H31" s="408"/>
      <c r="I31" s="408"/>
    </row>
    <row r="32" spans="1:9" ht="25.5" customHeight="1" x14ac:dyDescent="0.2">
      <c r="A32" s="408" t="s">
        <v>560</v>
      </c>
      <c r="B32" s="408"/>
      <c r="C32" s="408"/>
      <c r="D32" s="408"/>
      <c r="E32" s="408"/>
      <c r="F32" s="408"/>
      <c r="G32" s="408"/>
      <c r="H32" s="408"/>
      <c r="I32" s="408"/>
    </row>
    <row r="33" spans="1:10" x14ac:dyDescent="0.2">
      <c r="A33" s="132"/>
      <c r="B33" s="132"/>
      <c r="C33" s="132"/>
      <c r="D33" s="132"/>
      <c r="E33" s="132"/>
      <c r="F33" s="132"/>
      <c r="G33" s="132"/>
      <c r="H33" s="132"/>
      <c r="I33" s="132"/>
    </row>
    <row r="34" spans="1:10" x14ac:dyDescent="0.2">
      <c r="A34" s="131" t="s">
        <v>561</v>
      </c>
      <c r="B34" s="131"/>
      <c r="C34" s="131"/>
      <c r="D34" s="131"/>
      <c r="E34" s="131"/>
      <c r="F34" s="131"/>
      <c r="G34" s="131"/>
      <c r="H34" s="131"/>
      <c r="I34" s="131"/>
    </row>
    <row r="35" spans="1:10" ht="38.25" customHeight="1" x14ac:dyDescent="0.2">
      <c r="A35" s="408" t="s">
        <v>562</v>
      </c>
      <c r="B35" s="408"/>
      <c r="C35" s="408"/>
      <c r="D35" s="408"/>
      <c r="E35" s="408"/>
      <c r="F35" s="408"/>
      <c r="G35" s="408"/>
      <c r="H35" s="408"/>
      <c r="I35" s="408"/>
    </row>
    <row r="36" spans="1:10" x14ac:dyDescent="0.2">
      <c r="A36" s="132"/>
      <c r="B36" s="132"/>
      <c r="C36" s="132"/>
      <c r="D36" s="132"/>
      <c r="E36" s="132"/>
      <c r="F36" s="132"/>
      <c r="G36" s="132"/>
      <c r="H36" s="132"/>
      <c r="I36" s="132"/>
    </row>
    <row r="37" spans="1:10" x14ac:dyDescent="0.2">
      <c r="A37" s="131" t="s">
        <v>563</v>
      </c>
      <c r="B37" s="131"/>
      <c r="C37" s="131"/>
      <c r="D37" s="131"/>
      <c r="E37" s="131"/>
      <c r="F37" s="131"/>
      <c r="G37" s="131"/>
      <c r="H37" s="131"/>
      <c r="I37" s="131"/>
    </row>
    <row r="38" spans="1:10" ht="39.75" customHeight="1" x14ac:dyDescent="0.2">
      <c r="A38" s="408" t="s">
        <v>564</v>
      </c>
      <c r="B38" s="408"/>
      <c r="C38" s="408"/>
      <c r="D38" s="408"/>
      <c r="E38" s="408"/>
      <c r="F38" s="408"/>
      <c r="G38" s="408"/>
      <c r="H38" s="408"/>
      <c r="I38" s="408"/>
    </row>
    <row r="39" spans="1:10" x14ac:dyDescent="0.2">
      <c r="A39" s="130"/>
      <c r="B39" s="130"/>
      <c r="C39" s="130"/>
      <c r="D39" s="130"/>
      <c r="E39" s="130"/>
      <c r="F39" s="132"/>
      <c r="G39" s="132"/>
      <c r="H39" s="132"/>
      <c r="I39" s="132"/>
    </row>
    <row r="40" spans="1:10" x14ac:dyDescent="0.2">
      <c r="A40" s="131" t="s">
        <v>565</v>
      </c>
      <c r="B40" s="131"/>
      <c r="C40" s="131"/>
      <c r="D40" s="131"/>
      <c r="E40" s="131"/>
      <c r="F40" s="131"/>
      <c r="G40" s="131"/>
      <c r="H40" s="131"/>
      <c r="I40" s="131"/>
    </row>
    <row r="41" spans="1:10" ht="51.75" customHeight="1" x14ac:dyDescent="0.2">
      <c r="A41" s="408" t="s">
        <v>566</v>
      </c>
      <c r="B41" s="408"/>
      <c r="C41" s="408"/>
      <c r="D41" s="408"/>
      <c r="E41" s="408"/>
      <c r="F41" s="408"/>
      <c r="G41" s="408"/>
      <c r="H41" s="408"/>
      <c r="I41" s="408"/>
    </row>
    <row r="42" spans="1:10" x14ac:dyDescent="0.2">
      <c r="A42" s="132"/>
      <c r="B42" s="132"/>
      <c r="C42" s="132"/>
      <c r="D42" s="132"/>
      <c r="E42" s="132"/>
      <c r="F42" s="132"/>
      <c r="G42" s="132"/>
      <c r="H42" s="132"/>
      <c r="I42" s="132"/>
    </row>
    <row r="43" spans="1:10" x14ac:dyDescent="0.2">
      <c r="A43" s="131" t="s">
        <v>567</v>
      </c>
      <c r="B43" s="131"/>
      <c r="C43" s="131"/>
      <c r="D43" s="131"/>
      <c r="E43" s="131"/>
      <c r="F43" s="131"/>
      <c r="G43" s="131"/>
      <c r="H43" s="131"/>
      <c r="I43" s="131"/>
    </row>
    <row r="44" spans="1:10" x14ac:dyDescent="0.2">
      <c r="A44" s="408" t="s">
        <v>568</v>
      </c>
      <c r="B44" s="408"/>
      <c r="C44" s="408"/>
      <c r="D44" s="408"/>
      <c r="E44" s="408"/>
      <c r="F44" s="408"/>
      <c r="G44" s="408"/>
      <c r="H44" s="408"/>
      <c r="I44" s="408"/>
    </row>
    <row r="45" spans="1:10" x14ac:dyDescent="0.2">
      <c r="A45" s="135"/>
      <c r="B45" s="135"/>
      <c r="C45" s="135"/>
      <c r="D45" s="135"/>
      <c r="E45" s="135"/>
      <c r="F45" s="135"/>
      <c r="G45" s="135"/>
      <c r="H45" s="135"/>
      <c r="I45" s="135"/>
    </row>
    <row r="46" spans="1:10" x14ac:dyDescent="0.2">
      <c r="A46" s="131" t="s">
        <v>569</v>
      </c>
      <c r="B46" s="131"/>
      <c r="C46" s="131"/>
      <c r="D46" s="131"/>
      <c r="E46" s="131"/>
      <c r="F46" s="131"/>
      <c r="G46" s="131"/>
      <c r="H46" s="131"/>
      <c r="I46" s="131"/>
    </row>
    <row r="47" spans="1:10" x14ac:dyDescent="0.2">
      <c r="A47" s="135"/>
      <c r="B47" s="135"/>
      <c r="C47" s="135"/>
      <c r="D47" s="135"/>
      <c r="E47" s="135"/>
      <c r="F47" s="135"/>
      <c r="G47" s="135"/>
      <c r="H47" s="135"/>
      <c r="I47" s="135"/>
    </row>
    <row r="48" spans="1:10" x14ac:dyDescent="0.2">
      <c r="A48" s="136"/>
      <c r="B48" s="136"/>
      <c r="C48" s="136"/>
      <c r="D48" s="136"/>
      <c r="E48" s="136"/>
      <c r="F48" s="414" t="s">
        <v>570</v>
      </c>
      <c r="G48" s="414"/>
      <c r="H48" s="137"/>
      <c r="I48" s="414" t="s">
        <v>571</v>
      </c>
      <c r="J48" s="414"/>
    </row>
    <row r="49" spans="1:10" ht="37.5" customHeight="1" x14ac:dyDescent="0.2">
      <c r="A49" s="136"/>
      <c r="B49" s="136"/>
      <c r="C49" s="136"/>
      <c r="D49" s="136"/>
      <c r="E49" s="138" t="s">
        <v>572</v>
      </c>
      <c r="F49" s="139" t="s">
        <v>573</v>
      </c>
      <c r="G49" s="140" t="s">
        <v>574</v>
      </c>
      <c r="H49" s="141"/>
      <c r="I49" s="139" t="s">
        <v>573</v>
      </c>
      <c r="J49" s="140" t="s">
        <v>574</v>
      </c>
    </row>
    <row r="50" spans="1:10" x14ac:dyDescent="0.2">
      <c r="A50" s="142" t="s">
        <v>575</v>
      </c>
      <c r="B50" s="142"/>
      <c r="C50" s="142"/>
      <c r="D50" s="142"/>
      <c r="E50" s="143"/>
      <c r="F50" s="136"/>
      <c r="G50" s="135"/>
      <c r="H50" s="135"/>
      <c r="I50" s="136"/>
    </row>
    <row r="51" spans="1:10" ht="21.6" customHeight="1" x14ac:dyDescent="0.2">
      <c r="A51" s="415" t="s">
        <v>576</v>
      </c>
      <c r="B51" s="415"/>
      <c r="C51" s="415"/>
      <c r="D51" s="415"/>
      <c r="E51" s="138" t="s">
        <v>577</v>
      </c>
      <c r="F51" s="145">
        <v>100</v>
      </c>
      <c r="G51" s="145">
        <v>100</v>
      </c>
      <c r="H51" s="135"/>
      <c r="I51" s="145">
        <v>100</v>
      </c>
      <c r="J51" s="145">
        <v>100</v>
      </c>
    </row>
    <row r="52" spans="1:10" x14ac:dyDescent="0.2">
      <c r="A52" s="146" t="s">
        <v>578</v>
      </c>
      <c r="B52" s="146"/>
      <c r="C52" s="146"/>
      <c r="D52" s="146"/>
      <c r="E52" s="138" t="s">
        <v>577</v>
      </c>
      <c r="F52" s="147" t="s">
        <v>579</v>
      </c>
      <c r="G52" s="148" t="s">
        <v>579</v>
      </c>
      <c r="H52" s="135"/>
      <c r="I52" s="145">
        <v>100</v>
      </c>
      <c r="J52" s="145">
        <v>100</v>
      </c>
    </row>
    <row r="53" spans="1:10" ht="12.75" customHeight="1" x14ac:dyDescent="0.2">
      <c r="A53" s="149" t="s">
        <v>580</v>
      </c>
      <c r="B53" s="150"/>
      <c r="C53" s="150"/>
      <c r="D53" s="128"/>
      <c r="E53" s="138" t="s">
        <v>577</v>
      </c>
      <c r="F53" s="145">
        <v>100</v>
      </c>
      <c r="G53" s="145">
        <v>100</v>
      </c>
      <c r="H53" s="135"/>
      <c r="I53" s="145">
        <v>100</v>
      </c>
      <c r="J53" s="145">
        <v>100</v>
      </c>
    </row>
    <row r="54" spans="1:10" ht="12.75" customHeight="1" x14ac:dyDescent="0.2">
      <c r="A54" s="128" t="s">
        <v>581</v>
      </c>
      <c r="B54" s="128"/>
      <c r="C54" s="128"/>
      <c r="D54" s="128"/>
      <c r="E54" s="138" t="s">
        <v>577</v>
      </c>
      <c r="F54" s="145">
        <v>100</v>
      </c>
      <c r="G54" s="145">
        <v>100</v>
      </c>
      <c r="H54" s="135"/>
      <c r="I54" s="145">
        <v>100</v>
      </c>
      <c r="J54" s="145">
        <v>100</v>
      </c>
    </row>
    <row r="55" spans="1:10" x14ac:dyDescent="0.2">
      <c r="A55" s="416" t="s">
        <v>582</v>
      </c>
      <c r="B55" s="416"/>
      <c r="C55" s="416"/>
      <c r="D55" s="416"/>
      <c r="E55" s="138" t="s">
        <v>577</v>
      </c>
      <c r="F55" s="147" t="s">
        <v>579</v>
      </c>
      <c r="G55" s="148" t="s">
        <v>579</v>
      </c>
      <c r="H55" s="135"/>
      <c r="I55" s="145">
        <v>100</v>
      </c>
      <c r="J55" s="145">
        <v>100</v>
      </c>
    </row>
    <row r="56" spans="1:10" ht="23.25" customHeight="1" x14ac:dyDescent="0.2">
      <c r="A56" s="415" t="s">
        <v>583</v>
      </c>
      <c r="B56" s="415"/>
      <c r="C56" s="415"/>
      <c r="D56" s="415"/>
      <c r="E56" s="138" t="s">
        <v>577</v>
      </c>
      <c r="F56" s="145">
        <v>100</v>
      </c>
      <c r="G56" s="145">
        <v>100</v>
      </c>
      <c r="H56" s="135"/>
      <c r="I56" s="145">
        <v>100</v>
      </c>
      <c r="J56" s="145">
        <v>100</v>
      </c>
    </row>
    <row r="57" spans="1:10" x14ac:dyDescent="0.2">
      <c r="A57" s="151" t="s">
        <v>584</v>
      </c>
      <c r="B57" s="151"/>
      <c r="C57" s="151"/>
      <c r="D57" s="151"/>
      <c r="E57" s="138" t="s">
        <v>577</v>
      </c>
      <c r="F57" s="145">
        <v>100</v>
      </c>
      <c r="G57" s="145">
        <v>100</v>
      </c>
      <c r="H57" s="135"/>
      <c r="I57" s="145">
        <v>100</v>
      </c>
      <c r="J57" s="145">
        <v>100</v>
      </c>
    </row>
    <row r="58" spans="1:10" x14ac:dyDescent="0.2">
      <c r="A58" s="151" t="s">
        <v>585</v>
      </c>
      <c r="B58" s="151"/>
      <c r="C58" s="151"/>
      <c r="D58" s="151"/>
      <c r="E58" s="138" t="s">
        <v>577</v>
      </c>
      <c r="F58" s="145">
        <v>100</v>
      </c>
      <c r="G58" s="145">
        <v>100</v>
      </c>
      <c r="H58" s="135"/>
      <c r="I58" s="145">
        <v>100</v>
      </c>
      <c r="J58" s="145">
        <v>100</v>
      </c>
    </row>
    <row r="59" spans="1:10" x14ac:dyDescent="0.2">
      <c r="A59" s="151" t="s">
        <v>586</v>
      </c>
      <c r="B59" s="151"/>
      <c r="C59" s="151"/>
      <c r="D59" s="151"/>
      <c r="E59" s="138" t="s">
        <v>577</v>
      </c>
      <c r="F59" s="145">
        <v>100</v>
      </c>
      <c r="G59" s="145">
        <v>100</v>
      </c>
      <c r="H59" s="135"/>
      <c r="I59" s="145">
        <v>100</v>
      </c>
      <c r="J59" s="145">
        <v>100</v>
      </c>
    </row>
    <row r="60" spans="1:10" x14ac:dyDescent="0.2">
      <c r="A60" s="151" t="s">
        <v>587</v>
      </c>
      <c r="B60" s="151"/>
      <c r="C60" s="151"/>
      <c r="D60" s="151"/>
      <c r="E60" s="138" t="s">
        <v>577</v>
      </c>
      <c r="F60" s="145">
        <v>100</v>
      </c>
      <c r="G60" s="145">
        <v>100</v>
      </c>
      <c r="H60" s="135"/>
      <c r="I60" s="145">
        <v>100</v>
      </c>
      <c r="J60" s="145">
        <v>100</v>
      </c>
    </row>
    <row r="61" spans="1:10" x14ac:dyDescent="0.2">
      <c r="A61" s="152"/>
      <c r="B61" s="415" t="s">
        <v>588</v>
      </c>
      <c r="C61" s="415"/>
      <c r="D61" s="415"/>
      <c r="E61" s="138" t="s">
        <v>577</v>
      </c>
      <c r="F61" s="145">
        <v>100</v>
      </c>
      <c r="G61" s="145">
        <v>100</v>
      </c>
      <c r="H61" s="135"/>
      <c r="I61" s="148">
        <v>100</v>
      </c>
      <c r="J61" s="148">
        <v>100</v>
      </c>
    </row>
    <row r="62" spans="1:10" ht="27" customHeight="1" x14ac:dyDescent="0.2">
      <c r="A62" s="152"/>
      <c r="B62" s="415" t="s">
        <v>589</v>
      </c>
      <c r="C62" s="415"/>
      <c r="D62" s="415"/>
      <c r="E62" s="138" t="s">
        <v>577</v>
      </c>
      <c r="F62" s="145">
        <v>51</v>
      </c>
      <c r="G62" s="145">
        <v>51</v>
      </c>
      <c r="H62" s="153"/>
      <c r="I62" s="147">
        <v>51</v>
      </c>
      <c r="J62" s="148">
        <v>51</v>
      </c>
    </row>
    <row r="63" spans="1:10" ht="12.75" customHeight="1" x14ac:dyDescent="0.2">
      <c r="A63" s="152"/>
      <c r="B63" s="417" t="s">
        <v>590</v>
      </c>
      <c r="C63" s="417"/>
      <c r="D63" s="417"/>
      <c r="E63" s="154" t="s">
        <v>577</v>
      </c>
      <c r="F63" s="155">
        <v>76</v>
      </c>
      <c r="G63" s="155">
        <v>76</v>
      </c>
      <c r="H63" s="153"/>
      <c r="I63" s="147" t="s">
        <v>579</v>
      </c>
      <c r="J63" s="148" t="s">
        <v>579</v>
      </c>
    </row>
    <row r="64" spans="1:10" ht="12.75" customHeight="1" x14ac:dyDescent="0.2">
      <c r="A64" s="152"/>
      <c r="B64" s="417" t="s">
        <v>591</v>
      </c>
      <c r="C64" s="417"/>
      <c r="D64" s="417"/>
      <c r="E64" s="154" t="s">
        <v>577</v>
      </c>
      <c r="F64" s="155">
        <v>75.2</v>
      </c>
      <c r="G64" s="155">
        <v>75.2</v>
      </c>
      <c r="H64" s="153"/>
      <c r="I64" s="147" t="s">
        <v>579</v>
      </c>
      <c r="J64" s="148" t="s">
        <v>579</v>
      </c>
    </row>
    <row r="65" spans="1:10" x14ac:dyDescent="0.2">
      <c r="A65" s="416" t="s">
        <v>592</v>
      </c>
      <c r="B65" s="416"/>
      <c r="C65" s="416"/>
      <c r="D65" s="416"/>
      <c r="E65" s="154" t="s">
        <v>577</v>
      </c>
      <c r="F65" s="155">
        <v>100</v>
      </c>
      <c r="G65" s="155">
        <v>100</v>
      </c>
      <c r="H65" s="153"/>
      <c r="I65" s="147" t="s">
        <v>579</v>
      </c>
      <c r="J65" s="148" t="s">
        <v>579</v>
      </c>
    </row>
    <row r="66" spans="1:10" x14ac:dyDescent="0.2">
      <c r="A66" s="416" t="s">
        <v>593</v>
      </c>
      <c r="B66" s="416"/>
      <c r="C66" s="416"/>
      <c r="D66" s="416"/>
      <c r="E66" s="138" t="s">
        <v>577</v>
      </c>
      <c r="F66" s="156">
        <v>84.71</v>
      </c>
      <c r="G66" s="156">
        <v>84.71</v>
      </c>
      <c r="H66" s="135"/>
      <c r="I66" s="145">
        <v>77.739999999999995</v>
      </c>
      <c r="J66" s="145">
        <v>77.44</v>
      </c>
    </row>
    <row r="67" spans="1:10" x14ac:dyDescent="0.2">
      <c r="A67" s="151"/>
      <c r="B67" s="416" t="s">
        <v>594</v>
      </c>
      <c r="C67" s="416"/>
      <c r="D67" s="416"/>
      <c r="E67" s="138" t="s">
        <v>595</v>
      </c>
      <c r="F67" s="155">
        <v>85</v>
      </c>
      <c r="G67" s="155">
        <v>71.08</v>
      </c>
      <c r="H67" s="135"/>
      <c r="I67" s="145">
        <v>85</v>
      </c>
      <c r="J67" s="145">
        <v>66.08</v>
      </c>
    </row>
    <row r="68" spans="1:10" ht="26.25" customHeight="1" x14ac:dyDescent="0.2">
      <c r="A68" s="415" t="s">
        <v>596</v>
      </c>
      <c r="B68" s="415"/>
      <c r="C68" s="415"/>
      <c r="D68" s="415"/>
      <c r="E68" s="138" t="s">
        <v>577</v>
      </c>
      <c r="F68" s="145">
        <v>100</v>
      </c>
      <c r="G68" s="145">
        <v>100</v>
      </c>
      <c r="H68" s="135"/>
      <c r="I68" s="145">
        <v>100</v>
      </c>
      <c r="J68" s="145">
        <v>100</v>
      </c>
    </row>
    <row r="69" spans="1:10" x14ac:dyDescent="0.2">
      <c r="A69" s="416" t="s">
        <v>597</v>
      </c>
      <c r="B69" s="416"/>
      <c r="C69" s="416"/>
      <c r="D69" s="416"/>
      <c r="E69" s="138" t="s">
        <v>577</v>
      </c>
      <c r="F69" s="145">
        <v>99.77</v>
      </c>
      <c r="G69" s="145">
        <v>99.77</v>
      </c>
      <c r="H69" s="135"/>
      <c r="I69" s="145">
        <v>99.77</v>
      </c>
      <c r="J69" s="145">
        <v>99.77</v>
      </c>
    </row>
    <row r="70" spans="1:10" ht="25.5" customHeight="1" x14ac:dyDescent="0.2">
      <c r="A70" s="415" t="s">
        <v>598</v>
      </c>
      <c r="B70" s="415"/>
      <c r="C70" s="415"/>
      <c r="D70" s="415"/>
      <c r="E70" s="138" t="s">
        <v>577</v>
      </c>
      <c r="F70" s="145">
        <v>67.900000000000006</v>
      </c>
      <c r="G70" s="145">
        <v>67.900000000000006</v>
      </c>
      <c r="H70" s="135"/>
      <c r="I70" s="145">
        <v>67.900000000000006</v>
      </c>
      <c r="J70" s="145">
        <v>67.900000000000006</v>
      </c>
    </row>
    <row r="71" spans="1:10" ht="25.5" customHeight="1" x14ac:dyDescent="0.2">
      <c r="A71" s="144"/>
      <c r="B71" s="415" t="s">
        <v>599</v>
      </c>
      <c r="C71" s="415"/>
      <c r="D71" s="415"/>
      <c r="E71" s="138" t="s">
        <v>577</v>
      </c>
      <c r="F71" s="145">
        <v>51.8</v>
      </c>
      <c r="G71" s="145">
        <v>35.17</v>
      </c>
      <c r="H71" s="135"/>
      <c r="I71" s="145">
        <v>51.8</v>
      </c>
      <c r="J71" s="145">
        <v>35.17</v>
      </c>
    </row>
    <row r="72" spans="1:10" ht="25.5" customHeight="1" x14ac:dyDescent="0.2">
      <c r="A72" s="144"/>
      <c r="B72" s="415" t="s">
        <v>600</v>
      </c>
      <c r="C72" s="415"/>
      <c r="D72" s="415"/>
      <c r="E72" s="138" t="s">
        <v>601</v>
      </c>
      <c r="F72" s="145">
        <v>100</v>
      </c>
      <c r="G72" s="145">
        <v>67.900000000000006</v>
      </c>
      <c r="H72" s="135"/>
      <c r="I72" s="145">
        <v>100</v>
      </c>
      <c r="J72" s="145">
        <v>67.900000000000006</v>
      </c>
    </row>
    <row r="73" spans="1:10" x14ac:dyDescent="0.2">
      <c r="A73" s="416" t="s">
        <v>602</v>
      </c>
      <c r="B73" s="416"/>
      <c r="C73" s="416"/>
      <c r="D73" s="416"/>
      <c r="E73" s="138" t="s">
        <v>577</v>
      </c>
      <c r="F73" s="145">
        <v>100</v>
      </c>
      <c r="G73" s="145">
        <v>100</v>
      </c>
      <c r="H73" s="135"/>
      <c r="I73" s="148">
        <v>100</v>
      </c>
      <c r="J73" s="148">
        <v>100</v>
      </c>
    </row>
    <row r="74" spans="1:10" ht="25.5" customHeight="1" x14ac:dyDescent="0.2">
      <c r="A74" s="128"/>
      <c r="B74" s="418" t="s">
        <v>603</v>
      </c>
      <c r="C74" s="418"/>
      <c r="D74" s="418"/>
      <c r="E74" s="138" t="s">
        <v>577</v>
      </c>
      <c r="F74" s="145">
        <v>75</v>
      </c>
      <c r="G74" s="145">
        <v>75</v>
      </c>
      <c r="H74" s="145"/>
      <c r="I74" s="145">
        <v>75</v>
      </c>
      <c r="J74" s="145">
        <v>75</v>
      </c>
    </row>
    <row r="75" spans="1:10" x14ac:dyDescent="0.2">
      <c r="A75" s="128"/>
      <c r="B75" s="419" t="s">
        <v>604</v>
      </c>
      <c r="C75" s="419"/>
      <c r="D75" s="419"/>
      <c r="E75" s="138" t="s">
        <v>577</v>
      </c>
      <c r="F75" s="145">
        <v>26</v>
      </c>
      <c r="G75" s="145">
        <v>26</v>
      </c>
      <c r="H75" s="145"/>
      <c r="I75" s="148" t="s">
        <v>579</v>
      </c>
      <c r="J75" s="148" t="s">
        <v>579</v>
      </c>
    </row>
    <row r="76" spans="1:10" ht="25.5" customHeight="1" x14ac:dyDescent="0.2">
      <c r="A76" s="128"/>
      <c r="B76" s="420" t="s">
        <v>605</v>
      </c>
      <c r="C76" s="420"/>
      <c r="D76" s="420"/>
      <c r="E76" s="138" t="s">
        <v>577</v>
      </c>
      <c r="F76" s="145">
        <v>52</v>
      </c>
      <c r="G76" s="145">
        <v>52</v>
      </c>
      <c r="H76" s="145"/>
      <c r="I76" s="148" t="s">
        <v>579</v>
      </c>
      <c r="J76" s="148" t="s">
        <v>579</v>
      </c>
    </row>
    <row r="77" spans="1:10" ht="25.5" customHeight="1" x14ac:dyDescent="0.2">
      <c r="A77" s="128"/>
      <c r="B77" s="128"/>
      <c r="C77" s="418" t="s">
        <v>604</v>
      </c>
      <c r="D77" s="418"/>
      <c r="E77" s="138" t="s">
        <v>577</v>
      </c>
      <c r="F77" s="145">
        <v>50</v>
      </c>
      <c r="G77" s="145">
        <v>26</v>
      </c>
      <c r="H77" s="145"/>
      <c r="I77" s="148" t="s">
        <v>579</v>
      </c>
      <c r="J77" s="148" t="s">
        <v>579</v>
      </c>
    </row>
    <row r="78" spans="1:10" ht="25.5" customHeight="1" x14ac:dyDescent="0.2">
      <c r="A78" s="417" t="s">
        <v>606</v>
      </c>
      <c r="B78" s="417"/>
      <c r="C78" s="417"/>
      <c r="D78" s="417"/>
      <c r="E78" s="138" t="s">
        <v>577</v>
      </c>
      <c r="F78" s="145">
        <v>100</v>
      </c>
      <c r="G78" s="145">
        <v>100</v>
      </c>
      <c r="H78" s="135"/>
      <c r="I78" s="148">
        <v>100</v>
      </c>
      <c r="J78" s="148">
        <v>100</v>
      </c>
    </row>
    <row r="79" spans="1:10" x14ac:dyDescent="0.2">
      <c r="A79" s="416" t="s">
        <v>607</v>
      </c>
      <c r="B79" s="416"/>
      <c r="C79" s="416"/>
      <c r="D79" s="416"/>
      <c r="E79" s="138" t="s">
        <v>577</v>
      </c>
      <c r="F79" s="145">
        <v>100</v>
      </c>
      <c r="G79" s="145">
        <v>100</v>
      </c>
      <c r="H79" s="135"/>
      <c r="I79" s="148">
        <v>100</v>
      </c>
      <c r="J79" s="148">
        <v>100</v>
      </c>
    </row>
    <row r="80" spans="1:10" x14ac:dyDescent="0.2">
      <c r="A80" s="151"/>
      <c r="B80" s="416" t="s">
        <v>608</v>
      </c>
      <c r="C80" s="416"/>
      <c r="D80" s="416"/>
      <c r="E80" s="138" t="s">
        <v>577</v>
      </c>
      <c r="F80" s="145">
        <v>100</v>
      </c>
      <c r="G80" s="145">
        <v>100</v>
      </c>
      <c r="H80" s="135"/>
      <c r="I80" s="148">
        <v>51</v>
      </c>
      <c r="J80" s="148">
        <v>51</v>
      </c>
    </row>
    <row r="81" spans="1:10" x14ac:dyDescent="0.2">
      <c r="A81" s="151"/>
      <c r="C81" s="151" t="s">
        <v>609</v>
      </c>
      <c r="D81" s="151"/>
      <c r="E81" s="138" t="s">
        <v>577</v>
      </c>
      <c r="F81" s="145">
        <v>75.16</v>
      </c>
      <c r="G81" s="145">
        <v>75.16</v>
      </c>
      <c r="H81" s="135"/>
      <c r="I81" s="148">
        <v>75.16</v>
      </c>
      <c r="J81" s="148">
        <v>38.33</v>
      </c>
    </row>
    <row r="82" spans="1:10" x14ac:dyDescent="0.2">
      <c r="A82" s="151"/>
      <c r="B82" s="151"/>
      <c r="C82" s="151"/>
      <c r="D82" s="151" t="s">
        <v>610</v>
      </c>
      <c r="E82" s="138" t="s">
        <v>577</v>
      </c>
      <c r="F82" s="145">
        <v>100</v>
      </c>
      <c r="G82" s="145">
        <v>75.16</v>
      </c>
      <c r="H82" s="135"/>
      <c r="I82" s="148">
        <v>100</v>
      </c>
      <c r="J82" s="148">
        <v>38.33</v>
      </c>
    </row>
    <row r="83" spans="1:10" x14ac:dyDescent="0.2">
      <c r="A83" s="151"/>
      <c r="B83" s="151"/>
      <c r="C83" s="151"/>
      <c r="D83" s="151" t="s">
        <v>611</v>
      </c>
      <c r="E83" s="138" t="s">
        <v>577</v>
      </c>
      <c r="F83" s="145">
        <v>100</v>
      </c>
      <c r="G83" s="145">
        <v>75.16</v>
      </c>
      <c r="H83" s="135"/>
      <c r="I83" s="148">
        <v>100</v>
      </c>
      <c r="J83" s="148">
        <v>38.33</v>
      </c>
    </row>
    <row r="84" spans="1:10" x14ac:dyDescent="0.2">
      <c r="A84" s="151"/>
      <c r="B84" s="151"/>
      <c r="C84" s="151"/>
      <c r="D84" s="151" t="s">
        <v>612</v>
      </c>
      <c r="E84" s="138" t="s">
        <v>577</v>
      </c>
      <c r="F84" s="145">
        <v>100</v>
      </c>
      <c r="G84" s="145">
        <v>75.16</v>
      </c>
      <c r="H84" s="135"/>
      <c r="I84" s="148">
        <v>100</v>
      </c>
      <c r="J84" s="148">
        <v>38.33</v>
      </c>
    </row>
    <row r="85" spans="1:10" x14ac:dyDescent="0.2">
      <c r="A85" s="151"/>
      <c r="B85" s="151"/>
      <c r="C85" s="151"/>
      <c r="D85" s="151" t="s">
        <v>613</v>
      </c>
      <c r="E85" s="138" t="s">
        <v>577</v>
      </c>
      <c r="F85" s="145">
        <v>100</v>
      </c>
      <c r="G85" s="145">
        <v>75.16</v>
      </c>
      <c r="H85" s="135"/>
      <c r="I85" s="148">
        <v>100</v>
      </c>
      <c r="J85" s="148">
        <v>38.33</v>
      </c>
    </row>
    <row r="86" spans="1:10" x14ac:dyDescent="0.2">
      <c r="A86" s="151"/>
      <c r="B86" s="151"/>
      <c r="C86" s="151"/>
      <c r="D86" s="151" t="s">
        <v>614</v>
      </c>
      <c r="E86" s="138" t="s">
        <v>577</v>
      </c>
      <c r="F86" s="145">
        <v>100</v>
      </c>
      <c r="G86" s="145">
        <v>75.16</v>
      </c>
      <c r="H86" s="135"/>
      <c r="I86" s="148">
        <v>100</v>
      </c>
      <c r="J86" s="148">
        <v>38.33</v>
      </c>
    </row>
    <row r="87" spans="1:10" x14ac:dyDescent="0.2">
      <c r="A87" s="151"/>
      <c r="B87" s="151"/>
      <c r="C87" s="151"/>
      <c r="D87" s="151" t="s">
        <v>615</v>
      </c>
      <c r="E87" s="138" t="s">
        <v>577</v>
      </c>
      <c r="F87" s="145">
        <v>100</v>
      </c>
      <c r="G87" s="145">
        <v>75.16</v>
      </c>
      <c r="H87" s="135"/>
      <c r="I87" s="148">
        <v>100</v>
      </c>
      <c r="J87" s="148">
        <v>38.33</v>
      </c>
    </row>
    <row r="88" spans="1:10" ht="31.9" customHeight="1" x14ac:dyDescent="0.2">
      <c r="A88" s="151"/>
      <c r="B88" s="151"/>
      <c r="C88" s="151"/>
      <c r="D88" s="151" t="s">
        <v>616</v>
      </c>
      <c r="E88" s="138" t="s">
        <v>686</v>
      </c>
      <c r="F88" s="145">
        <v>100</v>
      </c>
      <c r="G88" s="145">
        <v>75.16</v>
      </c>
      <c r="H88" s="135"/>
      <c r="I88" s="148">
        <v>100</v>
      </c>
      <c r="J88" s="148">
        <v>38.33</v>
      </c>
    </row>
    <row r="89" spans="1:10" x14ac:dyDescent="0.2">
      <c r="A89" s="151"/>
      <c r="B89" s="151"/>
      <c r="C89" s="151"/>
      <c r="D89" s="151" t="s">
        <v>617</v>
      </c>
      <c r="E89" s="138" t="s">
        <v>618</v>
      </c>
      <c r="F89" s="145">
        <v>100</v>
      </c>
      <c r="G89" s="145">
        <v>75.16</v>
      </c>
      <c r="H89" s="135"/>
      <c r="I89" s="148">
        <v>100</v>
      </c>
      <c r="J89" s="148">
        <v>38.33</v>
      </c>
    </row>
    <row r="90" spans="1:10" x14ac:dyDescent="0.2">
      <c r="A90" s="151"/>
      <c r="B90" s="151"/>
      <c r="C90" s="151"/>
      <c r="D90" s="151" t="s">
        <v>619</v>
      </c>
      <c r="E90" s="138" t="s">
        <v>620</v>
      </c>
      <c r="F90" s="145">
        <v>100</v>
      </c>
      <c r="G90" s="145">
        <v>75.16</v>
      </c>
      <c r="H90" s="135"/>
      <c r="I90" s="148">
        <v>100</v>
      </c>
      <c r="J90" s="148">
        <v>38.33</v>
      </c>
    </row>
    <row r="91" spans="1:10" x14ac:dyDescent="0.2">
      <c r="A91" s="151"/>
      <c r="B91" s="151"/>
      <c r="C91" s="151"/>
      <c r="D91" s="151" t="s">
        <v>621</v>
      </c>
      <c r="E91" s="138" t="s">
        <v>622</v>
      </c>
      <c r="F91" s="145">
        <v>100</v>
      </c>
      <c r="G91" s="145">
        <v>75.16</v>
      </c>
      <c r="H91" s="135"/>
      <c r="I91" s="148">
        <v>100</v>
      </c>
      <c r="J91" s="148">
        <v>38.33</v>
      </c>
    </row>
    <row r="92" spans="1:10" x14ac:dyDescent="0.2">
      <c r="A92" s="151"/>
      <c r="B92" s="151"/>
      <c r="C92" s="151"/>
      <c r="D92" s="151"/>
      <c r="E92" s="157"/>
      <c r="F92" s="145"/>
      <c r="G92" s="145"/>
      <c r="H92" s="135"/>
      <c r="I92" s="148"/>
      <c r="J92" s="148"/>
    </row>
    <row r="93" spans="1:10" x14ac:dyDescent="0.2">
      <c r="A93" s="153" t="s">
        <v>623</v>
      </c>
      <c r="B93" s="153"/>
      <c r="C93" s="153"/>
      <c r="D93" s="153"/>
      <c r="E93" s="153"/>
      <c r="F93" s="145"/>
      <c r="G93" s="145"/>
      <c r="H93" s="135"/>
      <c r="I93" s="148"/>
      <c r="J93" s="148"/>
    </row>
    <row r="94" spans="1:10" x14ac:dyDescent="0.2">
      <c r="A94" s="158"/>
      <c r="B94" s="158"/>
      <c r="C94" s="158"/>
      <c r="D94" s="158"/>
      <c r="E94" s="158"/>
      <c r="F94" s="159"/>
      <c r="G94" s="127"/>
      <c r="H94" s="127"/>
      <c r="I94" s="159"/>
    </row>
    <row r="95" spans="1:10" ht="36.75" customHeight="1" x14ac:dyDescent="0.2">
      <c r="A95" s="421" t="s">
        <v>624</v>
      </c>
      <c r="B95" s="421"/>
      <c r="C95" s="421"/>
      <c r="D95" s="421"/>
      <c r="E95" s="421"/>
      <c r="F95" s="421"/>
      <c r="G95" s="421"/>
      <c r="H95" s="421"/>
      <c r="I95" s="421"/>
    </row>
    <row r="96" spans="1:10" x14ac:dyDescent="0.2">
      <c r="A96" s="127"/>
      <c r="B96" s="127"/>
      <c r="C96" s="127"/>
      <c r="D96" s="127"/>
      <c r="E96" s="127"/>
      <c r="F96" s="127"/>
      <c r="G96" s="127"/>
      <c r="H96" s="127"/>
      <c r="I96" s="127"/>
    </row>
    <row r="97" spans="1:9" ht="24" x14ac:dyDescent="0.2">
      <c r="A97" s="422"/>
      <c r="B97" s="161"/>
      <c r="C97" s="161"/>
      <c r="D97" s="161"/>
      <c r="E97" s="161"/>
      <c r="F97" s="162" t="s">
        <v>570</v>
      </c>
      <c r="G97" s="127"/>
      <c r="H97" s="127"/>
      <c r="I97" s="162" t="s">
        <v>571</v>
      </c>
    </row>
    <row r="98" spans="1:9" ht="24" customHeight="1" x14ac:dyDescent="0.2">
      <c r="A98" s="422"/>
      <c r="B98" s="161"/>
      <c r="C98" s="161"/>
      <c r="D98" s="161"/>
      <c r="E98" s="161"/>
      <c r="F98" s="163" t="s">
        <v>625</v>
      </c>
      <c r="G98" s="127"/>
      <c r="H98" s="127"/>
      <c r="I98" s="163" t="s">
        <v>625</v>
      </c>
    </row>
    <row r="99" spans="1:9" x14ac:dyDescent="0.2">
      <c r="A99" s="158" t="s">
        <v>597</v>
      </c>
      <c r="B99" s="158"/>
      <c r="C99" s="158"/>
      <c r="D99" s="158"/>
      <c r="E99" s="158"/>
      <c r="F99" s="164">
        <v>61.97</v>
      </c>
      <c r="G99" s="167"/>
      <c r="H99" s="167"/>
      <c r="I99" s="161">
        <v>61.97</v>
      </c>
    </row>
    <row r="100" spans="1:9" ht="29.25" customHeight="1" x14ac:dyDescent="0.2">
      <c r="A100" s="421" t="s">
        <v>598</v>
      </c>
      <c r="B100" s="421"/>
      <c r="C100" s="421"/>
      <c r="D100" s="421"/>
      <c r="E100" s="160"/>
      <c r="F100" s="164">
        <v>52.73</v>
      </c>
      <c r="G100" s="167"/>
      <c r="H100" s="167"/>
      <c r="I100" s="161">
        <v>52.73</v>
      </c>
    </row>
    <row r="101" spans="1:9" x14ac:dyDescent="0.2">
      <c r="A101" s="158"/>
      <c r="B101" s="158"/>
      <c r="C101" s="158"/>
      <c r="D101" s="158"/>
      <c r="E101" s="158"/>
      <c r="F101" s="164"/>
      <c r="G101" s="127"/>
      <c r="H101" s="127"/>
      <c r="I101" s="165"/>
    </row>
    <row r="102" spans="1:9" x14ac:dyDescent="0.2">
      <c r="A102" s="160"/>
      <c r="B102" s="160"/>
      <c r="C102" s="160"/>
      <c r="D102" s="160"/>
      <c r="E102" s="160"/>
      <c r="F102" s="164"/>
      <c r="G102" s="127"/>
      <c r="H102" s="127"/>
      <c r="I102" s="165"/>
    </row>
    <row r="103" spans="1:9" x14ac:dyDescent="0.2">
      <c r="A103" s="423" t="s">
        <v>626</v>
      </c>
      <c r="B103" s="423"/>
      <c r="C103" s="423"/>
      <c r="D103" s="423"/>
      <c r="E103" s="423"/>
      <c r="F103" s="423"/>
      <c r="G103" s="423"/>
      <c r="H103" s="423"/>
      <c r="I103" s="423"/>
    </row>
    <row r="104" spans="1:9" x14ac:dyDescent="0.2">
      <c r="A104" s="166"/>
      <c r="B104" s="166"/>
      <c r="C104" s="166"/>
      <c r="D104" s="166"/>
      <c r="E104" s="166"/>
      <c r="F104" s="166"/>
      <c r="G104" s="166"/>
      <c r="H104" s="166"/>
      <c r="I104" s="166"/>
    </row>
    <row r="105" spans="1:9" ht="25.5" customHeight="1" x14ac:dyDescent="0.2">
      <c r="A105" s="424" t="s">
        <v>627</v>
      </c>
      <c r="B105" s="424"/>
      <c r="C105" s="424"/>
      <c r="D105" s="424"/>
      <c r="E105" s="424"/>
      <c r="F105" s="424"/>
      <c r="G105" s="424"/>
      <c r="H105" s="424"/>
      <c r="I105" s="424"/>
    </row>
    <row r="106" spans="1:9" ht="25.5" customHeight="1" x14ac:dyDescent="0.2">
      <c r="A106" s="412" t="s">
        <v>628</v>
      </c>
      <c r="B106" s="412"/>
      <c r="C106" s="412"/>
      <c r="D106" s="412"/>
      <c r="E106" s="412"/>
      <c r="F106" s="412"/>
      <c r="G106" s="412"/>
      <c r="H106" s="412"/>
      <c r="I106" s="412"/>
    </row>
    <row r="107" spans="1:9" ht="39" customHeight="1" x14ac:dyDescent="0.2">
      <c r="A107" s="412" t="s">
        <v>629</v>
      </c>
      <c r="B107" s="412"/>
      <c r="C107" s="412"/>
      <c r="D107" s="412"/>
      <c r="E107" s="412"/>
      <c r="F107" s="412"/>
      <c r="G107" s="412"/>
      <c r="H107" s="412"/>
      <c r="I107" s="412"/>
    </row>
    <row r="108" spans="1:9" ht="25.5" customHeight="1" x14ac:dyDescent="0.2">
      <c r="A108" s="425" t="s">
        <v>630</v>
      </c>
      <c r="B108" s="425"/>
      <c r="C108" s="425"/>
      <c r="D108" s="425"/>
      <c r="E108" s="425"/>
      <c r="F108" s="425"/>
      <c r="G108" s="425"/>
      <c r="H108" s="425"/>
      <c r="I108" s="425"/>
    </row>
    <row r="109" spans="1:9" ht="24.75" customHeight="1" x14ac:dyDescent="0.2">
      <c r="A109" s="412" t="s">
        <v>689</v>
      </c>
      <c r="B109" s="412"/>
      <c r="C109" s="412"/>
      <c r="D109" s="412"/>
      <c r="E109" s="412"/>
      <c r="F109" s="412"/>
      <c r="G109" s="412"/>
      <c r="H109" s="412"/>
      <c r="I109" s="412"/>
    </row>
    <row r="110" spans="1:9" ht="6.6" customHeight="1" x14ac:dyDescent="0.2">
      <c r="A110" s="426"/>
      <c r="B110" s="426"/>
      <c r="C110" s="426"/>
      <c r="D110" s="426"/>
      <c r="E110" s="426"/>
      <c r="F110" s="426"/>
      <c r="G110" s="426"/>
      <c r="H110" s="426"/>
      <c r="I110" s="426"/>
    </row>
    <row r="111" spans="1:9" ht="37.15" customHeight="1" x14ac:dyDescent="0.2">
      <c r="A111" s="426" t="s">
        <v>631</v>
      </c>
      <c r="B111" s="426"/>
      <c r="C111" s="426"/>
      <c r="D111" s="426"/>
      <c r="E111" s="426"/>
      <c r="F111" s="426"/>
      <c r="G111" s="426"/>
      <c r="H111" s="426"/>
      <c r="I111" s="426"/>
    </row>
    <row r="112" spans="1:9" ht="25.5" customHeight="1" x14ac:dyDescent="0.2">
      <c r="A112" s="426" t="s">
        <v>632</v>
      </c>
      <c r="B112" s="426"/>
      <c r="C112" s="426"/>
      <c r="D112" s="426"/>
      <c r="E112" s="426"/>
      <c r="F112" s="426"/>
      <c r="G112" s="426"/>
      <c r="H112" s="426"/>
      <c r="I112" s="426"/>
    </row>
    <row r="113" spans="1:9" x14ac:dyDescent="0.2">
      <c r="A113" s="168"/>
      <c r="B113" s="168"/>
      <c r="C113" s="168"/>
      <c r="D113" s="168"/>
      <c r="E113" s="168"/>
      <c r="F113" s="168"/>
      <c r="G113" s="168"/>
      <c r="H113" s="168"/>
      <c r="I113" s="168"/>
    </row>
    <row r="114" spans="1:9" x14ac:dyDescent="0.2">
      <c r="A114" s="169" t="s">
        <v>633</v>
      </c>
      <c r="B114" s="169"/>
      <c r="C114" s="169"/>
      <c r="D114" s="169"/>
      <c r="E114" s="169"/>
      <c r="F114" s="169"/>
      <c r="G114" s="169"/>
      <c r="H114" s="169"/>
      <c r="I114" s="169"/>
    </row>
    <row r="115" spans="1:9" ht="12.75" customHeight="1" x14ac:dyDescent="0.2">
      <c r="A115" s="426" t="s">
        <v>634</v>
      </c>
      <c r="B115" s="426"/>
      <c r="C115" s="426"/>
      <c r="D115" s="426"/>
      <c r="E115" s="426"/>
      <c r="F115" s="426"/>
      <c r="G115" s="426"/>
      <c r="H115" s="426"/>
      <c r="I115" s="426"/>
    </row>
    <row r="116" spans="1:9" x14ac:dyDescent="0.2">
      <c r="A116" s="127"/>
      <c r="B116" s="127"/>
      <c r="C116" s="127"/>
      <c r="D116" s="127"/>
      <c r="E116" s="127"/>
      <c r="F116" s="127"/>
      <c r="G116" s="127"/>
      <c r="H116" s="127"/>
      <c r="I116" s="127"/>
    </row>
    <row r="117" spans="1:9" ht="48" x14ac:dyDescent="0.2">
      <c r="A117" s="165"/>
      <c r="B117" s="165"/>
      <c r="C117" s="165"/>
      <c r="D117" s="165"/>
      <c r="E117" s="170"/>
      <c r="F117" s="171" t="s">
        <v>635</v>
      </c>
      <c r="G117" s="127"/>
      <c r="H117" s="127"/>
      <c r="I117" s="171" t="s">
        <v>636</v>
      </c>
    </row>
    <row r="118" spans="1:9" x14ac:dyDescent="0.2">
      <c r="A118" s="165"/>
      <c r="B118" s="165"/>
      <c r="C118" s="165"/>
      <c r="D118" s="165"/>
      <c r="E118" s="170"/>
      <c r="F118" s="172" t="s">
        <v>637</v>
      </c>
      <c r="G118" s="127"/>
      <c r="H118" s="127"/>
      <c r="I118" s="172" t="s">
        <v>637</v>
      </c>
    </row>
    <row r="119" spans="1:9" x14ac:dyDescent="0.2">
      <c r="A119" s="165"/>
      <c r="B119" s="165"/>
      <c r="C119" s="165"/>
      <c r="D119" s="165"/>
      <c r="E119" s="170"/>
      <c r="F119" s="173"/>
      <c r="G119" s="153"/>
      <c r="H119" s="153"/>
      <c r="I119" s="173"/>
    </row>
    <row r="120" spans="1:9" x14ac:dyDescent="0.2">
      <c r="A120" s="165" t="s">
        <v>638</v>
      </c>
      <c r="B120" s="165"/>
      <c r="C120" s="165"/>
      <c r="D120" s="165"/>
      <c r="E120" s="170"/>
      <c r="F120" s="174">
        <v>60963605</v>
      </c>
      <c r="G120" s="153"/>
      <c r="H120" s="153"/>
      <c r="I120" s="174">
        <v>52347000</v>
      </c>
    </row>
    <row r="121" spans="1:9" x14ac:dyDescent="0.2">
      <c r="A121" s="165" t="s">
        <v>639</v>
      </c>
      <c r="B121" s="165"/>
      <c r="C121" s="165"/>
      <c r="D121" s="165"/>
      <c r="E121" s="170"/>
      <c r="F121" s="174">
        <f>F122+F123</f>
        <v>602803711</v>
      </c>
      <c r="G121" s="153"/>
      <c r="H121" s="153"/>
      <c r="I121" s="174">
        <f>I122+I123</f>
        <v>431276000</v>
      </c>
    </row>
    <row r="122" spans="1:9" x14ac:dyDescent="0.2">
      <c r="A122" s="165" t="s">
        <v>640</v>
      </c>
      <c r="B122" s="165"/>
      <c r="C122" s="165"/>
      <c r="D122" s="165"/>
      <c r="E122" s="170"/>
      <c r="F122" s="175">
        <v>200284603</v>
      </c>
      <c r="G122" s="153"/>
      <c r="H122" s="153"/>
      <c r="I122" s="175">
        <v>151294000</v>
      </c>
    </row>
    <row r="123" spans="1:9" x14ac:dyDescent="0.2">
      <c r="A123" s="165" t="s">
        <v>641</v>
      </c>
      <c r="B123" s="165"/>
      <c r="C123" s="165"/>
      <c r="D123" s="165"/>
      <c r="E123" s="170"/>
      <c r="F123" s="175">
        <v>402519108</v>
      </c>
      <c r="G123" s="153"/>
      <c r="H123" s="153"/>
      <c r="I123" s="175">
        <v>279982000</v>
      </c>
    </row>
    <row r="124" spans="1:9" x14ac:dyDescent="0.2">
      <c r="A124" s="153" t="s">
        <v>642</v>
      </c>
      <c r="B124" s="153"/>
      <c r="C124" s="153"/>
      <c r="D124" s="176"/>
      <c r="E124" s="170"/>
      <c r="F124" s="174">
        <f>F125+F126</f>
        <v>85507745</v>
      </c>
      <c r="G124" s="153"/>
      <c r="H124" s="153"/>
      <c r="I124" s="174">
        <f>I125+I126</f>
        <v>88947000</v>
      </c>
    </row>
    <row r="125" spans="1:9" x14ac:dyDescent="0.2">
      <c r="A125" s="153" t="s">
        <v>643</v>
      </c>
      <c r="B125" s="153"/>
      <c r="C125" s="153"/>
      <c r="D125" s="176"/>
      <c r="E125" s="170"/>
      <c r="F125" s="175">
        <v>58761478</v>
      </c>
      <c r="G125" s="153"/>
      <c r="H125" s="153"/>
      <c r="I125" s="175">
        <v>71645000</v>
      </c>
    </row>
    <row r="126" spans="1:9" x14ac:dyDescent="0.2">
      <c r="A126" s="153" t="s">
        <v>644</v>
      </c>
      <c r="B126" s="153"/>
      <c r="C126" s="153"/>
      <c r="D126" s="176"/>
      <c r="E126" s="170"/>
      <c r="F126" s="175">
        <v>26746267</v>
      </c>
      <c r="G126" s="153"/>
      <c r="H126" s="153"/>
      <c r="I126" s="175">
        <v>17302000</v>
      </c>
    </row>
    <row r="127" spans="1:9" x14ac:dyDescent="0.2">
      <c r="A127" s="165" t="s">
        <v>645</v>
      </c>
      <c r="B127" s="165"/>
      <c r="C127" s="165"/>
      <c r="D127" s="165"/>
      <c r="E127" s="170"/>
      <c r="F127" s="177">
        <v>17242500</v>
      </c>
      <c r="G127" s="153"/>
      <c r="H127" s="153"/>
      <c r="I127" s="177">
        <v>13806000</v>
      </c>
    </row>
    <row r="128" spans="1:9" x14ac:dyDescent="0.2">
      <c r="A128" s="165" t="s">
        <v>646</v>
      </c>
      <c r="B128" s="165"/>
      <c r="C128" s="165"/>
      <c r="D128" s="165"/>
      <c r="E128" s="170"/>
      <c r="F128" s="174">
        <f>F120+F121+F124+F127</f>
        <v>766517561</v>
      </c>
      <c r="G128" s="153"/>
      <c r="H128" s="153"/>
      <c r="I128" s="174">
        <f>I120+I121+I124+I127</f>
        <v>586376000</v>
      </c>
    </row>
    <row r="129" spans="1:9" x14ac:dyDescent="0.2">
      <c r="A129" s="165" t="s">
        <v>647</v>
      </c>
      <c r="B129" s="165"/>
      <c r="C129" s="165"/>
      <c r="D129" s="165"/>
      <c r="E129" s="170"/>
      <c r="F129" s="175">
        <v>35460530</v>
      </c>
      <c r="G129" s="153"/>
      <c r="H129" s="153"/>
      <c r="I129" s="175">
        <v>71574000</v>
      </c>
    </row>
    <row r="130" spans="1:9" x14ac:dyDescent="0.2">
      <c r="A130" s="178" t="s">
        <v>648</v>
      </c>
      <c r="B130" s="178"/>
      <c r="C130" s="178"/>
      <c r="D130" s="178"/>
      <c r="E130" s="179"/>
      <c r="F130" s="180">
        <f>SUM(F128:F129)</f>
        <v>801978091</v>
      </c>
      <c r="G130" s="153"/>
      <c r="H130" s="153"/>
      <c r="I130" s="180">
        <f>SUM(I128:I129)</f>
        <v>657950000</v>
      </c>
    </row>
    <row r="131" spans="1:9" x14ac:dyDescent="0.2">
      <c r="A131" s="165" t="s">
        <v>649</v>
      </c>
      <c r="B131" s="165"/>
      <c r="C131" s="165"/>
      <c r="D131" s="165"/>
      <c r="E131" s="170"/>
      <c r="F131" s="177">
        <v>-67405237</v>
      </c>
      <c r="G131" s="153"/>
      <c r="H131" s="153"/>
      <c r="I131" s="177">
        <v>-56866000</v>
      </c>
    </row>
    <row r="132" spans="1:9" ht="13.5" thickBot="1" x14ac:dyDescent="0.25">
      <c r="A132" s="178" t="s">
        <v>650</v>
      </c>
      <c r="B132" s="178"/>
      <c r="C132" s="178"/>
      <c r="D132" s="178"/>
      <c r="E132" s="179"/>
      <c r="F132" s="181">
        <f>SUM(F130:F131)</f>
        <v>734572854</v>
      </c>
      <c r="G132" s="153"/>
      <c r="H132" s="153"/>
      <c r="I132" s="181">
        <f>SUM(I130:I131)</f>
        <v>601084000</v>
      </c>
    </row>
    <row r="133" spans="1:9" ht="13.5" thickTop="1" x14ac:dyDescent="0.2">
      <c r="A133" s="165"/>
      <c r="B133" s="165"/>
      <c r="C133" s="165"/>
      <c r="D133" s="165"/>
      <c r="E133" s="170"/>
      <c r="F133" s="175"/>
      <c r="G133" s="153"/>
      <c r="H133" s="153"/>
      <c r="I133" s="175"/>
    </row>
    <row r="134" spans="1:9" x14ac:dyDescent="0.2">
      <c r="A134" s="165" t="s">
        <v>690</v>
      </c>
      <c r="B134" s="165"/>
      <c r="C134" s="165"/>
      <c r="D134" s="165"/>
      <c r="E134" s="170"/>
      <c r="F134" s="182">
        <v>9817365</v>
      </c>
      <c r="G134" s="153"/>
      <c r="H134" s="153"/>
      <c r="I134" s="175">
        <v>15343000</v>
      </c>
    </row>
    <row r="135" spans="1:9" x14ac:dyDescent="0.2">
      <c r="A135" s="165" t="s">
        <v>651</v>
      </c>
      <c r="B135" s="165"/>
      <c r="C135" s="165"/>
      <c r="D135" s="165"/>
      <c r="E135" s="170"/>
      <c r="F135" s="182">
        <v>724755487</v>
      </c>
      <c r="G135" s="153"/>
      <c r="H135" s="153"/>
      <c r="I135" s="175">
        <v>585741000</v>
      </c>
    </row>
    <row r="136" spans="1:9" ht="13.5" thickBot="1" x14ac:dyDescent="0.25">
      <c r="A136" s="178" t="s">
        <v>648</v>
      </c>
      <c r="B136" s="178"/>
      <c r="C136" s="178"/>
      <c r="D136" s="178"/>
      <c r="E136" s="179"/>
      <c r="F136" s="183">
        <f>SUM(F134:F135)</f>
        <v>734572852</v>
      </c>
      <c r="G136" s="153"/>
      <c r="H136" s="153"/>
      <c r="I136" s="184">
        <f>SUM(I134:I135)</f>
        <v>601084000</v>
      </c>
    </row>
    <row r="137" spans="1:9" ht="13.5" thickTop="1" x14ac:dyDescent="0.2">
      <c r="A137" s="127"/>
      <c r="B137" s="127"/>
      <c r="C137" s="127"/>
      <c r="D137" s="127"/>
      <c r="E137" s="135"/>
      <c r="F137" s="135"/>
      <c r="G137" s="135"/>
      <c r="H137" s="135"/>
      <c r="I137" s="135"/>
    </row>
    <row r="138" spans="1:9" x14ac:dyDescent="0.2">
      <c r="A138" s="127"/>
      <c r="B138" s="127"/>
      <c r="C138" s="127"/>
      <c r="D138" s="127"/>
      <c r="E138" s="127"/>
      <c r="F138" s="135"/>
      <c r="G138" s="127"/>
      <c r="H138" s="127"/>
      <c r="I138" s="127"/>
    </row>
    <row r="139" spans="1:9" x14ac:dyDescent="0.2">
      <c r="A139" s="129" t="s">
        <v>652</v>
      </c>
      <c r="B139" s="129"/>
      <c r="C139" s="129"/>
      <c r="D139" s="129"/>
      <c r="E139" s="129"/>
      <c r="F139" s="129"/>
      <c r="G139" s="129"/>
      <c r="H139" s="129"/>
      <c r="I139" s="129"/>
    </row>
    <row r="140" spans="1:9" x14ac:dyDescent="0.2">
      <c r="A140" s="129"/>
      <c r="B140" s="129"/>
      <c r="C140" s="129"/>
      <c r="D140" s="129"/>
      <c r="E140" s="129"/>
      <c r="F140" s="129"/>
      <c r="G140" s="129"/>
      <c r="H140" s="129"/>
      <c r="I140" s="129"/>
    </row>
    <row r="141" spans="1:9" ht="25.5" customHeight="1" x14ac:dyDescent="0.2">
      <c r="A141" s="410" t="s">
        <v>653</v>
      </c>
      <c r="B141" s="410"/>
      <c r="C141" s="410"/>
      <c r="D141" s="410"/>
      <c r="E141" s="410"/>
      <c r="F141" s="410"/>
      <c r="G141" s="410"/>
      <c r="H141" s="410"/>
      <c r="I141" s="410"/>
    </row>
    <row r="142" spans="1:9" x14ac:dyDescent="0.2">
      <c r="A142" s="127"/>
      <c r="B142" s="127"/>
      <c r="C142" s="127"/>
      <c r="D142" s="127"/>
      <c r="E142" s="127"/>
      <c r="F142" s="127"/>
      <c r="G142" s="127"/>
      <c r="H142" s="127"/>
      <c r="I142" s="127"/>
    </row>
    <row r="143" spans="1:9" x14ac:dyDescent="0.2">
      <c r="A143" s="427" t="s">
        <v>654</v>
      </c>
      <c r="B143" s="427"/>
      <c r="C143" s="427"/>
      <c r="D143" s="427"/>
      <c r="E143" s="427"/>
      <c r="F143" s="427"/>
      <c r="G143" s="427"/>
      <c r="H143" s="427"/>
      <c r="I143" s="427"/>
    </row>
    <row r="144" spans="1:9" x14ac:dyDescent="0.2">
      <c r="A144" s="185"/>
      <c r="B144" s="185"/>
      <c r="C144" s="185"/>
      <c r="D144" s="185"/>
      <c r="E144" s="185"/>
      <c r="F144" s="127"/>
      <c r="G144" s="127"/>
      <c r="H144" s="127"/>
      <c r="I144" s="127"/>
    </row>
    <row r="145" spans="1:9" ht="49.9" customHeight="1" x14ac:dyDescent="0.2">
      <c r="A145" s="410" t="s">
        <v>655</v>
      </c>
      <c r="B145" s="410"/>
      <c r="C145" s="410"/>
      <c r="D145" s="410"/>
      <c r="E145" s="410"/>
      <c r="F145" s="410"/>
      <c r="G145" s="410"/>
      <c r="H145" s="410"/>
      <c r="I145" s="410"/>
    </row>
    <row r="146" spans="1:9" x14ac:dyDescent="0.2">
      <c r="A146" s="168"/>
      <c r="B146" s="168"/>
      <c r="C146" s="168"/>
      <c r="D146" s="168"/>
      <c r="E146" s="168"/>
      <c r="F146" s="168"/>
      <c r="G146" s="168"/>
      <c r="H146" s="168"/>
      <c r="I146" s="168"/>
    </row>
    <row r="147" spans="1:9" x14ac:dyDescent="0.2">
      <c r="A147" s="427" t="s">
        <v>656</v>
      </c>
      <c r="B147" s="427"/>
      <c r="C147" s="427"/>
      <c r="D147" s="427"/>
      <c r="E147" s="427"/>
      <c r="F147" s="427"/>
      <c r="G147" s="427"/>
      <c r="H147" s="427"/>
      <c r="I147" s="427"/>
    </row>
    <row r="148" spans="1:9" ht="48" x14ac:dyDescent="0.2">
      <c r="A148" s="127"/>
      <c r="B148" s="127"/>
      <c r="C148" s="127"/>
      <c r="D148" s="127"/>
      <c r="E148" s="127"/>
      <c r="F148" s="186" t="s">
        <v>635</v>
      </c>
      <c r="G148" s="153"/>
      <c r="H148" s="153"/>
      <c r="I148" s="171" t="s">
        <v>636</v>
      </c>
    </row>
    <row r="149" spans="1:9" x14ac:dyDescent="0.2">
      <c r="A149" s="127"/>
      <c r="B149" s="127"/>
      <c r="C149" s="127"/>
      <c r="D149" s="127"/>
      <c r="E149" s="127"/>
      <c r="F149" s="176"/>
      <c r="G149" s="153"/>
      <c r="H149" s="153"/>
      <c r="I149" s="176"/>
    </row>
    <row r="150" spans="1:9" x14ac:dyDescent="0.2">
      <c r="A150" s="178" t="s">
        <v>657</v>
      </c>
      <c r="B150" s="178"/>
      <c r="C150" s="178"/>
      <c r="D150" s="178"/>
      <c r="E150" s="178"/>
      <c r="F150" s="187">
        <v>68924</v>
      </c>
      <c r="G150" s="153"/>
      <c r="H150" s="153"/>
      <c r="I150" s="187">
        <v>30889</v>
      </c>
    </row>
    <row r="151" spans="1:9" x14ac:dyDescent="0.2">
      <c r="A151" s="165"/>
      <c r="B151" s="165"/>
      <c r="C151" s="165"/>
      <c r="D151" s="165"/>
      <c r="E151" s="165"/>
      <c r="F151" s="176"/>
      <c r="G151" s="153"/>
      <c r="H151" s="153"/>
      <c r="I151" s="176"/>
    </row>
    <row r="152" spans="1:9" x14ac:dyDescent="0.2">
      <c r="A152" s="165" t="s">
        <v>658</v>
      </c>
      <c r="B152" s="165"/>
      <c r="C152" s="165"/>
      <c r="D152" s="165"/>
      <c r="E152" s="165"/>
      <c r="F152" s="188">
        <v>2546533</v>
      </c>
      <c r="G152" s="176"/>
      <c r="H152" s="176"/>
      <c r="I152" s="188">
        <v>2546212</v>
      </c>
    </row>
    <row r="153" spans="1:9" x14ac:dyDescent="0.2">
      <c r="A153" s="165"/>
      <c r="B153" s="165"/>
      <c r="C153" s="165"/>
      <c r="D153" s="165"/>
      <c r="E153" s="165"/>
      <c r="F153" s="176"/>
      <c r="G153" s="153"/>
      <c r="H153" s="153"/>
      <c r="I153" s="176"/>
    </row>
    <row r="154" spans="1:9" ht="13.5" thickBot="1" x14ac:dyDescent="0.25">
      <c r="A154" s="178" t="s">
        <v>659</v>
      </c>
      <c r="B154" s="178"/>
      <c r="C154" s="178"/>
      <c r="D154" s="178"/>
      <c r="E154" s="178"/>
      <c r="F154" s="189">
        <v>27.07</v>
      </c>
      <c r="G154" s="153"/>
      <c r="H154" s="153"/>
      <c r="I154" s="190">
        <v>12.13</v>
      </c>
    </row>
    <row r="155" spans="1:9" ht="13.5" thickTop="1" x14ac:dyDescent="0.2">
      <c r="A155" s="127"/>
      <c r="B155" s="127"/>
      <c r="C155" s="127"/>
      <c r="D155" s="127"/>
      <c r="E155" s="127"/>
      <c r="F155" s="153"/>
      <c r="G155" s="153"/>
      <c r="H155" s="153"/>
      <c r="I155" s="153"/>
    </row>
    <row r="156" spans="1:9" x14ac:dyDescent="0.2">
      <c r="A156" s="427" t="s">
        <v>660</v>
      </c>
      <c r="B156" s="427"/>
      <c r="C156" s="427"/>
      <c r="D156" s="427"/>
      <c r="E156" s="427"/>
      <c r="F156" s="427"/>
      <c r="G156" s="427"/>
      <c r="H156" s="427"/>
      <c r="I156" s="427"/>
    </row>
    <row r="157" spans="1:9" x14ac:dyDescent="0.2">
      <c r="A157" s="191"/>
      <c r="B157" s="191"/>
      <c r="C157" s="191"/>
      <c r="D157" s="191"/>
      <c r="E157" s="191"/>
      <c r="F157" s="191"/>
      <c r="G157" s="191"/>
      <c r="H157" s="191"/>
      <c r="I157" s="191"/>
    </row>
    <row r="158" spans="1:9" ht="27" customHeight="1" x14ac:dyDescent="0.2">
      <c r="A158" s="428" t="s">
        <v>661</v>
      </c>
      <c r="B158" s="428"/>
      <c r="C158" s="428"/>
      <c r="D158" s="428"/>
      <c r="E158" s="428"/>
      <c r="F158" s="428"/>
      <c r="G158" s="428"/>
      <c r="H158" s="428"/>
      <c r="I158" s="428"/>
    </row>
    <row r="159" spans="1:9" x14ac:dyDescent="0.2">
      <c r="A159" s="127"/>
      <c r="B159" s="127"/>
      <c r="C159" s="127"/>
      <c r="D159" s="127"/>
      <c r="E159" s="127"/>
      <c r="F159" s="127"/>
      <c r="G159" s="127"/>
      <c r="H159" s="127"/>
      <c r="I159" s="127"/>
    </row>
    <row r="160" spans="1:9" x14ac:dyDescent="0.2">
      <c r="A160" s="427" t="s">
        <v>662</v>
      </c>
      <c r="B160" s="427"/>
      <c r="C160" s="427"/>
      <c r="D160" s="427"/>
      <c r="E160" s="427"/>
      <c r="F160" s="427"/>
      <c r="G160" s="427"/>
      <c r="H160" s="427"/>
      <c r="I160" s="427"/>
    </row>
    <row r="161" spans="1:9" x14ac:dyDescent="0.2">
      <c r="A161" s="185"/>
      <c r="B161" s="185"/>
      <c r="C161" s="185"/>
      <c r="D161" s="185"/>
      <c r="E161" s="185"/>
      <c r="F161" s="127"/>
      <c r="G161" s="127"/>
      <c r="H161" s="127"/>
      <c r="I161" s="127"/>
    </row>
    <row r="162" spans="1:9" ht="25.5" customHeight="1" x14ac:dyDescent="0.2">
      <c r="A162" s="410" t="s">
        <v>663</v>
      </c>
      <c r="B162" s="410"/>
      <c r="C162" s="410"/>
      <c r="D162" s="410"/>
      <c r="E162" s="410"/>
      <c r="F162" s="410"/>
      <c r="G162" s="410"/>
      <c r="H162" s="410"/>
      <c r="I162" s="410"/>
    </row>
    <row r="163" spans="1:9" x14ac:dyDescent="0.2">
      <c r="A163" s="127"/>
      <c r="B163" s="127"/>
      <c r="C163" s="127"/>
      <c r="D163" s="127"/>
      <c r="E163" s="127"/>
      <c r="F163" s="127"/>
      <c r="G163" s="127"/>
      <c r="H163" s="127"/>
      <c r="I163" s="127"/>
    </row>
    <row r="164" spans="1:9" x14ac:dyDescent="0.2">
      <c r="A164" s="427" t="s">
        <v>664</v>
      </c>
      <c r="B164" s="427"/>
      <c r="C164" s="427"/>
      <c r="D164" s="427"/>
      <c r="E164" s="427"/>
      <c r="F164" s="427"/>
      <c r="G164" s="427"/>
      <c r="H164" s="427"/>
      <c r="I164" s="427"/>
    </row>
    <row r="165" spans="1:9" x14ac:dyDescent="0.2">
      <c r="A165" s="185"/>
      <c r="B165" s="185"/>
      <c r="C165" s="185"/>
      <c r="D165" s="185"/>
      <c r="E165" s="185"/>
      <c r="F165" s="127"/>
      <c r="G165" s="127"/>
      <c r="H165" s="127"/>
      <c r="I165" s="127"/>
    </row>
    <row r="166" spans="1:9" ht="46.5" customHeight="1" x14ac:dyDescent="0.2">
      <c r="A166" s="410" t="s">
        <v>665</v>
      </c>
      <c r="B166" s="410"/>
      <c r="C166" s="410"/>
      <c r="D166" s="410"/>
      <c r="E166" s="410"/>
      <c r="F166" s="410"/>
      <c r="G166" s="410"/>
      <c r="H166" s="410"/>
      <c r="I166" s="410"/>
    </row>
    <row r="167" spans="1:9" x14ac:dyDescent="0.2">
      <c r="A167" s="135"/>
      <c r="B167" s="135"/>
      <c r="C167" s="135"/>
      <c r="D167" s="135"/>
      <c r="E167" s="135"/>
      <c r="F167" s="135"/>
      <c r="G167" s="135"/>
      <c r="H167" s="135"/>
      <c r="I167" s="135"/>
    </row>
    <row r="168" spans="1:9" x14ac:dyDescent="0.2">
      <c r="A168" s="429" t="s">
        <v>666</v>
      </c>
      <c r="B168" s="429"/>
      <c r="C168" s="429"/>
      <c r="D168" s="429"/>
      <c r="E168" s="429"/>
      <c r="F168" s="429"/>
      <c r="G168" s="429"/>
      <c r="H168" s="429"/>
      <c r="I168" s="429"/>
    </row>
    <row r="169" spans="1:9" x14ac:dyDescent="0.2">
      <c r="A169" s="153"/>
      <c r="B169" s="153"/>
      <c r="C169" s="153"/>
      <c r="D169" s="153"/>
      <c r="E169" s="153"/>
      <c r="F169" s="153"/>
      <c r="G169" s="153"/>
      <c r="H169" s="153"/>
      <c r="I169" s="153"/>
    </row>
    <row r="170" spans="1:9" x14ac:dyDescent="0.2">
      <c r="A170" s="176"/>
      <c r="B170" s="176"/>
      <c r="C170" s="176"/>
      <c r="D170" s="176"/>
      <c r="E170" s="176"/>
      <c r="F170" s="193" t="s">
        <v>570</v>
      </c>
      <c r="G170" s="153"/>
      <c r="H170" s="153"/>
      <c r="I170" s="193" t="s">
        <v>571</v>
      </c>
    </row>
    <row r="171" spans="1:9" x14ac:dyDescent="0.2">
      <c r="A171" s="176"/>
      <c r="B171" s="176"/>
      <c r="C171" s="176"/>
      <c r="D171" s="176"/>
      <c r="E171" s="176"/>
      <c r="F171" s="194" t="s">
        <v>637</v>
      </c>
      <c r="G171" s="153"/>
      <c r="H171" s="153"/>
      <c r="I171" s="194" t="s">
        <v>637</v>
      </c>
    </row>
    <row r="172" spans="1:9" x14ac:dyDescent="0.2">
      <c r="A172" s="195" t="s">
        <v>667</v>
      </c>
      <c r="B172" s="195"/>
      <c r="C172" s="195"/>
      <c r="D172" s="195"/>
      <c r="E172" s="195"/>
      <c r="F172" s="176"/>
      <c r="G172" s="153"/>
      <c r="H172" s="153"/>
      <c r="I172" s="176"/>
    </row>
    <row r="173" spans="1:9" x14ac:dyDescent="0.2">
      <c r="A173" s="176" t="s">
        <v>668</v>
      </c>
      <c r="B173" s="176"/>
      <c r="C173" s="176"/>
      <c r="D173" s="176"/>
      <c r="E173" s="176"/>
      <c r="F173" s="196">
        <v>29207</v>
      </c>
      <c r="G173" s="153"/>
      <c r="H173" s="153"/>
      <c r="I173" s="196">
        <v>31774</v>
      </c>
    </row>
    <row r="174" spans="1:9" x14ac:dyDescent="0.2">
      <c r="A174" s="176" t="s">
        <v>669</v>
      </c>
      <c r="B174" s="176"/>
      <c r="C174" s="176"/>
      <c r="D174" s="176"/>
      <c r="E174" s="176"/>
      <c r="F174" s="196">
        <v>14258</v>
      </c>
      <c r="G174" s="153"/>
      <c r="H174" s="153"/>
      <c r="I174" s="196">
        <v>28081</v>
      </c>
    </row>
    <row r="175" spans="1:9" ht="13.5" thickBot="1" x14ac:dyDescent="0.25">
      <c r="A175" s="176"/>
      <c r="B175" s="176"/>
      <c r="C175" s="176"/>
      <c r="D175" s="176"/>
      <c r="E175" s="176"/>
      <c r="F175" s="197">
        <f>SUM(F173:F174)</f>
        <v>43465</v>
      </c>
      <c r="G175" s="153"/>
      <c r="H175" s="153"/>
      <c r="I175" s="197">
        <f>SUM(I173:I174)</f>
        <v>59855</v>
      </c>
    </row>
    <row r="176" spans="1:9" ht="13.5" thickTop="1" x14ac:dyDescent="0.2">
      <c r="A176" s="176"/>
      <c r="B176" s="176"/>
      <c r="C176" s="176"/>
      <c r="D176" s="176"/>
      <c r="E176" s="176"/>
      <c r="F176" s="196"/>
      <c r="G176" s="153"/>
      <c r="H176" s="153"/>
      <c r="I176" s="153"/>
    </row>
    <row r="177" spans="1:10" ht="42.6" customHeight="1" x14ac:dyDescent="0.2">
      <c r="A177" s="428" t="s">
        <v>670</v>
      </c>
      <c r="B177" s="428"/>
      <c r="C177" s="428"/>
      <c r="D177" s="428"/>
      <c r="E177" s="428"/>
      <c r="F177" s="428"/>
      <c r="G177" s="428"/>
      <c r="H177" s="428"/>
      <c r="I177" s="428"/>
    </row>
    <row r="178" spans="1:10" x14ac:dyDescent="0.2">
      <c r="A178" s="192"/>
      <c r="B178" s="192"/>
      <c r="C178" s="192"/>
      <c r="D178" s="192"/>
      <c r="E178" s="192"/>
      <c r="F178" s="192"/>
      <c r="G178" s="192"/>
      <c r="H178" s="192"/>
      <c r="I178" s="192"/>
    </row>
    <row r="179" spans="1:10" x14ac:dyDescent="0.2">
      <c r="A179" s="198" t="s">
        <v>671</v>
      </c>
      <c r="B179" s="198"/>
      <c r="C179" s="198"/>
      <c r="D179" s="198"/>
      <c r="E179" s="198"/>
      <c r="F179" s="198"/>
      <c r="G179" s="198"/>
      <c r="H179" s="198"/>
      <c r="I179" s="198"/>
    </row>
    <row r="180" spans="1:10" x14ac:dyDescent="0.2">
      <c r="A180" s="153"/>
      <c r="B180" s="153"/>
      <c r="C180" s="153"/>
      <c r="D180" s="153"/>
      <c r="E180" s="153"/>
      <c r="F180" s="153"/>
      <c r="G180" s="153"/>
      <c r="H180" s="153"/>
      <c r="I180" s="153"/>
    </row>
    <row r="181" spans="1:10" x14ac:dyDescent="0.2">
      <c r="A181" s="176"/>
      <c r="B181" s="176"/>
      <c r="C181" s="176"/>
      <c r="D181" s="176"/>
      <c r="E181" s="176"/>
      <c r="F181" s="193" t="s">
        <v>570</v>
      </c>
      <c r="G181" s="153"/>
      <c r="H181" s="153"/>
      <c r="I181" s="153"/>
    </row>
    <row r="182" spans="1:10" x14ac:dyDescent="0.2">
      <c r="A182" s="176"/>
      <c r="B182" s="176"/>
      <c r="C182" s="176"/>
      <c r="D182" s="176"/>
      <c r="E182" s="176"/>
      <c r="F182" s="194" t="s">
        <v>637</v>
      </c>
      <c r="G182" s="153"/>
      <c r="H182" s="153"/>
      <c r="I182" s="153"/>
    </row>
    <row r="183" spans="1:10" x14ac:dyDescent="0.2">
      <c r="A183" s="176" t="s">
        <v>672</v>
      </c>
      <c r="B183" s="176"/>
      <c r="C183" s="176"/>
      <c r="D183" s="176"/>
      <c r="E183" s="176"/>
      <c r="F183" s="196">
        <v>14258</v>
      </c>
      <c r="G183" s="153"/>
      <c r="H183" s="153"/>
      <c r="I183" s="153"/>
    </row>
    <row r="184" spans="1:10" x14ac:dyDescent="0.2">
      <c r="A184" s="176" t="s">
        <v>673</v>
      </c>
      <c r="B184" s="176"/>
      <c r="C184" s="176"/>
      <c r="D184" s="176"/>
      <c r="E184" s="176"/>
      <c r="F184" s="196">
        <v>10979</v>
      </c>
      <c r="G184" s="153"/>
      <c r="H184" s="153"/>
      <c r="I184" s="153"/>
    </row>
    <row r="185" spans="1:10" x14ac:dyDescent="0.2">
      <c r="A185" s="176" t="s">
        <v>674</v>
      </c>
      <c r="B185" s="176"/>
      <c r="C185" s="176"/>
      <c r="D185" s="176"/>
      <c r="E185" s="176"/>
      <c r="F185" s="196">
        <v>13559</v>
      </c>
      <c r="G185" s="153"/>
      <c r="H185" s="153"/>
      <c r="I185" s="153"/>
    </row>
    <row r="186" spans="1:10" x14ac:dyDescent="0.2">
      <c r="A186" s="176" t="s">
        <v>675</v>
      </c>
      <c r="B186" s="176"/>
      <c r="C186" s="176"/>
      <c r="D186" s="176"/>
      <c r="E186" s="176"/>
      <c r="F186" s="196">
        <v>4669</v>
      </c>
      <c r="G186" s="153"/>
      <c r="H186" s="153"/>
      <c r="I186" s="153"/>
    </row>
    <row r="187" spans="1:10" ht="13.5" thickBot="1" x14ac:dyDescent="0.25">
      <c r="A187" s="176"/>
      <c r="B187" s="176"/>
      <c r="C187" s="176"/>
      <c r="D187" s="176"/>
      <c r="E187" s="176"/>
      <c r="F187" s="197">
        <f>SUM(F183:F186)</f>
        <v>43465</v>
      </c>
      <c r="G187" s="153"/>
      <c r="H187" s="153"/>
      <c r="I187" s="153"/>
    </row>
    <row r="188" spans="1:10" ht="13.5" thickTop="1" x14ac:dyDescent="0.2">
      <c r="A188" s="135"/>
      <c r="B188" s="135"/>
      <c r="C188" s="135"/>
      <c r="D188" s="135"/>
      <c r="E188" s="135"/>
      <c r="F188" s="135"/>
      <c r="G188" s="135"/>
      <c r="H188" s="135"/>
      <c r="I188" s="135"/>
    </row>
    <row r="189" spans="1:10" x14ac:dyDescent="0.2">
      <c r="A189" s="129" t="s">
        <v>676</v>
      </c>
      <c r="B189" s="129"/>
      <c r="C189" s="129"/>
      <c r="D189" s="129"/>
      <c r="E189" s="129"/>
      <c r="F189" s="129"/>
      <c r="G189" s="129"/>
      <c r="H189" s="129"/>
      <c r="I189" s="129"/>
    </row>
    <row r="190" spans="1:10" x14ac:dyDescent="0.2">
      <c r="A190" s="129"/>
      <c r="B190" s="129"/>
      <c r="C190" s="129"/>
      <c r="D190" s="129"/>
      <c r="E190" s="129"/>
      <c r="F190" s="129"/>
      <c r="G190" s="129"/>
      <c r="H190" s="129"/>
      <c r="I190" s="129"/>
    </row>
    <row r="191" spans="1:10" ht="144" customHeight="1" x14ac:dyDescent="0.2">
      <c r="A191" s="430" t="s">
        <v>677</v>
      </c>
      <c r="B191" s="430"/>
      <c r="C191" s="430"/>
      <c r="D191" s="430"/>
      <c r="E191" s="430"/>
      <c r="F191" s="430"/>
      <c r="G191" s="430"/>
      <c r="H191" s="430"/>
      <c r="I191" s="430"/>
      <c r="J191" s="199"/>
    </row>
    <row r="192" spans="1:10" x14ac:dyDescent="0.2">
      <c r="A192" s="426" t="s">
        <v>678</v>
      </c>
      <c r="B192" s="426"/>
      <c r="C192" s="426"/>
      <c r="D192" s="426"/>
      <c r="E192" s="426"/>
      <c r="F192" s="426"/>
      <c r="G192" s="426"/>
      <c r="H192" s="426"/>
      <c r="I192" s="426"/>
    </row>
    <row r="193" spans="1:9" x14ac:dyDescent="0.2">
      <c r="A193" s="168"/>
      <c r="B193" s="168"/>
      <c r="C193" s="168"/>
      <c r="D193" s="168"/>
      <c r="E193" s="168"/>
      <c r="F193" s="168"/>
      <c r="G193" s="168"/>
      <c r="H193" s="168"/>
      <c r="I193" s="168"/>
    </row>
    <row r="194" spans="1:9" x14ac:dyDescent="0.2">
      <c r="A194" s="127"/>
      <c r="B194" s="127"/>
      <c r="C194" s="127"/>
      <c r="D194" s="127"/>
      <c r="E194" s="127"/>
      <c r="F194" s="200" t="s">
        <v>570</v>
      </c>
      <c r="G194" s="127"/>
      <c r="H194" s="127"/>
      <c r="I194" s="193" t="s">
        <v>571</v>
      </c>
    </row>
    <row r="195" spans="1:9" x14ac:dyDescent="0.2">
      <c r="A195" s="127"/>
      <c r="B195" s="127"/>
      <c r="C195" s="127"/>
      <c r="D195" s="127"/>
      <c r="E195" s="127"/>
      <c r="F195" s="172" t="s">
        <v>637</v>
      </c>
      <c r="G195" s="127"/>
      <c r="H195" s="127"/>
      <c r="I195" s="172" t="s">
        <v>637</v>
      </c>
    </row>
    <row r="196" spans="1:9" x14ac:dyDescent="0.2">
      <c r="A196" s="178" t="s">
        <v>679</v>
      </c>
      <c r="B196" s="178"/>
      <c r="C196" s="178"/>
      <c r="D196" s="178"/>
      <c r="E196" s="178"/>
      <c r="F196" s="201"/>
      <c r="G196" s="127"/>
      <c r="H196" s="127"/>
      <c r="I196" s="201"/>
    </row>
    <row r="197" spans="1:9" x14ac:dyDescent="0.2">
      <c r="A197" s="165" t="s">
        <v>690</v>
      </c>
      <c r="B197" s="165"/>
      <c r="C197" s="165"/>
      <c r="D197" s="165"/>
      <c r="E197" s="165"/>
      <c r="F197" s="201">
        <v>2126</v>
      </c>
      <c r="G197" s="127"/>
      <c r="H197" s="127"/>
      <c r="I197" s="201">
        <v>10516</v>
      </c>
    </row>
    <row r="198" spans="1:9" x14ac:dyDescent="0.2">
      <c r="A198" s="165" t="s">
        <v>680</v>
      </c>
      <c r="B198" s="165"/>
      <c r="C198" s="165"/>
      <c r="D198" s="165"/>
      <c r="E198" s="165"/>
      <c r="F198" s="201">
        <v>1021</v>
      </c>
      <c r="G198" s="127"/>
      <c r="H198" s="127"/>
      <c r="I198" s="201">
        <v>1991</v>
      </c>
    </row>
    <row r="199" spans="1:9" ht="13.5" thickBot="1" x14ac:dyDescent="0.25">
      <c r="A199" s="165"/>
      <c r="B199" s="165"/>
      <c r="C199" s="165"/>
      <c r="D199" s="165"/>
      <c r="E199" s="165"/>
      <c r="F199" s="202">
        <f>SUM(F196:F198)</f>
        <v>3147</v>
      </c>
      <c r="G199" s="127"/>
      <c r="H199" s="127"/>
      <c r="I199" s="202">
        <f>SUM(I196:I198)</f>
        <v>12507</v>
      </c>
    </row>
    <row r="200" spans="1:9" ht="13.5" thickTop="1" x14ac:dyDescent="0.2">
      <c r="A200" s="178" t="s">
        <v>681</v>
      </c>
      <c r="B200" s="178"/>
      <c r="C200" s="178"/>
      <c r="D200" s="178"/>
      <c r="E200" s="178"/>
      <c r="F200" s="201"/>
      <c r="G200" s="127"/>
      <c r="H200" s="127"/>
      <c r="I200" s="201"/>
    </row>
    <row r="201" spans="1:9" x14ac:dyDescent="0.2">
      <c r="A201" s="165" t="s">
        <v>690</v>
      </c>
      <c r="B201" s="165"/>
      <c r="C201" s="165"/>
      <c r="D201" s="165"/>
      <c r="E201" s="165"/>
      <c r="F201" s="203">
        <v>9964</v>
      </c>
      <c r="G201" s="127"/>
      <c r="H201" s="127"/>
      <c r="I201" s="203">
        <v>14085</v>
      </c>
    </row>
    <row r="202" spans="1:9" x14ac:dyDescent="0.2">
      <c r="A202" s="165" t="s">
        <v>680</v>
      </c>
      <c r="B202" s="165"/>
      <c r="C202" s="165"/>
      <c r="D202" s="165"/>
      <c r="E202" s="165"/>
      <c r="F202" s="203">
        <v>671</v>
      </c>
      <c r="G202" s="127"/>
      <c r="H202" s="127"/>
      <c r="I202" s="203">
        <v>1416</v>
      </c>
    </row>
    <row r="203" spans="1:9" ht="13.5" thickBot="1" x14ac:dyDescent="0.25">
      <c r="A203" s="165"/>
      <c r="B203" s="165"/>
      <c r="C203" s="165"/>
      <c r="D203" s="165"/>
      <c r="E203" s="165"/>
      <c r="F203" s="204">
        <f>SUM(F201:F202)</f>
        <v>10635</v>
      </c>
      <c r="G203" s="127"/>
      <c r="H203" s="127"/>
      <c r="I203" s="204">
        <f>SUM(I201:I202)</f>
        <v>15501</v>
      </c>
    </row>
    <row r="204" spans="1:9" ht="13.5" thickTop="1" x14ac:dyDescent="0.2">
      <c r="A204" s="165"/>
      <c r="B204" s="165"/>
      <c r="C204" s="165"/>
      <c r="D204" s="165"/>
      <c r="E204" s="165"/>
      <c r="F204" s="201"/>
      <c r="G204" s="127"/>
      <c r="H204" s="127"/>
      <c r="I204" s="201"/>
    </row>
    <row r="205" spans="1:9" ht="48" x14ac:dyDescent="0.2">
      <c r="A205" s="165"/>
      <c r="B205" s="165"/>
      <c r="C205" s="165"/>
      <c r="D205" s="165"/>
      <c r="E205" s="165"/>
      <c r="F205" s="171" t="s">
        <v>635</v>
      </c>
      <c r="G205" s="127"/>
      <c r="H205" s="127"/>
      <c r="I205" s="171" t="s">
        <v>636</v>
      </c>
    </row>
    <row r="206" spans="1:9" x14ac:dyDescent="0.2">
      <c r="A206" s="165"/>
      <c r="B206" s="165"/>
      <c r="C206" s="165"/>
      <c r="D206" s="165"/>
      <c r="E206" s="165"/>
      <c r="F206" s="172" t="s">
        <v>637</v>
      </c>
      <c r="G206" s="127"/>
      <c r="H206" s="127"/>
      <c r="I206" s="172" t="s">
        <v>637</v>
      </c>
    </row>
    <row r="207" spans="1:9" x14ac:dyDescent="0.2">
      <c r="A207" s="178" t="s">
        <v>682</v>
      </c>
      <c r="B207" s="178"/>
      <c r="C207" s="178"/>
      <c r="D207" s="178"/>
      <c r="E207" s="178"/>
      <c r="F207" s="201"/>
      <c r="G207" s="135"/>
      <c r="H207" s="135"/>
      <c r="I207" s="201"/>
    </row>
    <row r="208" spans="1:9" x14ac:dyDescent="0.2">
      <c r="A208" s="165" t="s">
        <v>690</v>
      </c>
      <c r="B208" s="165"/>
      <c r="C208" s="165"/>
      <c r="D208" s="165"/>
      <c r="E208" s="165"/>
      <c r="F208" s="201">
        <v>5731</v>
      </c>
      <c r="G208" s="135"/>
      <c r="H208" s="135"/>
      <c r="I208" s="201">
        <v>12746</v>
      </c>
    </row>
    <row r="209" spans="1:9" x14ac:dyDescent="0.2">
      <c r="A209" s="165" t="s">
        <v>680</v>
      </c>
      <c r="B209" s="165"/>
      <c r="C209" s="165"/>
      <c r="D209" s="165"/>
      <c r="E209" s="165"/>
      <c r="F209" s="200">
        <v>4087</v>
      </c>
      <c r="G209" s="135"/>
      <c r="H209" s="135"/>
      <c r="I209" s="200">
        <v>2597</v>
      </c>
    </row>
    <row r="210" spans="1:9" ht="13.5" thickBot="1" x14ac:dyDescent="0.25">
      <c r="A210" s="165"/>
      <c r="B210" s="165"/>
      <c r="C210" s="165"/>
      <c r="D210" s="165"/>
      <c r="E210" s="165"/>
      <c r="F210" s="202">
        <f>SUM(F208:F209)</f>
        <v>9818</v>
      </c>
      <c r="G210" s="135"/>
      <c r="H210" s="135"/>
      <c r="I210" s="202">
        <f>SUM(I208:I209)</f>
        <v>15343</v>
      </c>
    </row>
    <row r="211" spans="1:9" ht="13.5" thickTop="1" x14ac:dyDescent="0.2">
      <c r="A211" s="178" t="s">
        <v>683</v>
      </c>
      <c r="B211" s="178"/>
      <c r="C211" s="178"/>
      <c r="D211" s="178"/>
      <c r="E211" s="178"/>
      <c r="F211" s="205"/>
      <c r="G211" s="135"/>
      <c r="H211" s="135"/>
      <c r="I211" s="205"/>
    </row>
    <row r="212" spans="1:9" x14ac:dyDescent="0.2">
      <c r="A212" s="165" t="s">
        <v>690</v>
      </c>
      <c r="B212" s="165"/>
      <c r="C212" s="170"/>
      <c r="D212" s="170"/>
      <c r="E212" s="170"/>
      <c r="F212" s="205">
        <v>11449</v>
      </c>
      <c r="G212" s="135"/>
      <c r="H212" s="135"/>
      <c r="I212" s="205">
        <v>12655</v>
      </c>
    </row>
    <row r="213" spans="1:9" x14ac:dyDescent="0.2">
      <c r="A213" s="170" t="s">
        <v>680</v>
      </c>
      <c r="B213" s="170"/>
      <c r="C213" s="170"/>
      <c r="D213" s="170"/>
      <c r="E213" s="170"/>
      <c r="F213" s="205">
        <v>1310</v>
      </c>
      <c r="G213" s="135"/>
      <c r="H213" s="135"/>
      <c r="I213" s="206">
        <v>307</v>
      </c>
    </row>
    <row r="214" spans="1:9" ht="13.5" thickBot="1" x14ac:dyDescent="0.25">
      <c r="A214" s="135"/>
      <c r="B214" s="135"/>
      <c r="C214" s="135"/>
      <c r="D214" s="135"/>
      <c r="E214" s="135"/>
      <c r="F214" s="207">
        <f>SUM(F212:F213)</f>
        <v>12759</v>
      </c>
      <c r="G214" s="208"/>
      <c r="H214" s="208"/>
      <c r="I214" s="207">
        <f>SUM(I212:I213)</f>
        <v>12962</v>
      </c>
    </row>
    <row r="215" spans="1:9" ht="13.5" thickTop="1" x14ac:dyDescent="0.2">
      <c r="A215" s="135"/>
      <c r="B215" s="135"/>
      <c r="C215" s="135"/>
      <c r="D215" s="135"/>
      <c r="E215" s="135"/>
      <c r="F215" s="135"/>
      <c r="G215" s="135"/>
      <c r="H215" s="135"/>
      <c r="I215" s="135"/>
    </row>
    <row r="216" spans="1:9" x14ac:dyDescent="0.2">
      <c r="A216" s="431" t="s">
        <v>684</v>
      </c>
      <c r="B216" s="431"/>
      <c r="C216" s="431"/>
      <c r="D216" s="431"/>
      <c r="E216" s="431"/>
      <c r="F216" s="431"/>
      <c r="G216" s="431"/>
      <c r="H216" s="431"/>
      <c r="I216" s="431"/>
    </row>
    <row r="217" spans="1:9" x14ac:dyDescent="0.2">
      <c r="A217" s="185"/>
      <c r="B217" s="185"/>
      <c r="C217" s="185"/>
      <c r="D217" s="185"/>
      <c r="E217" s="185"/>
      <c r="F217" s="127"/>
      <c r="G217" s="127"/>
      <c r="H217" s="127"/>
      <c r="I217" s="127"/>
    </row>
    <row r="218" spans="1:9" ht="42.75" customHeight="1" x14ac:dyDescent="0.2">
      <c r="A218" s="426" t="s">
        <v>685</v>
      </c>
      <c r="B218" s="426"/>
      <c r="C218" s="426"/>
      <c r="D218" s="426"/>
      <c r="E218" s="426"/>
      <c r="F218" s="426"/>
      <c r="G218" s="426"/>
      <c r="H218" s="426"/>
      <c r="I218" s="426"/>
    </row>
  </sheetData>
  <mergeCells count="71">
    <mergeCell ref="A218:I218"/>
    <mergeCell ref="A168:I168"/>
    <mergeCell ref="A177:I177"/>
    <mergeCell ref="A191:I191"/>
    <mergeCell ref="A192:I192"/>
    <mergeCell ref="A216:I216"/>
    <mergeCell ref="A158:I158"/>
    <mergeCell ref="A160:I160"/>
    <mergeCell ref="A162:I162"/>
    <mergeCell ref="A164:I164"/>
    <mergeCell ref="A166:I166"/>
    <mergeCell ref="A141:I141"/>
    <mergeCell ref="A143:I143"/>
    <mergeCell ref="A145:I145"/>
    <mergeCell ref="A147:I147"/>
    <mergeCell ref="A156:I156"/>
    <mergeCell ref="A109:I109"/>
    <mergeCell ref="A110:I110"/>
    <mergeCell ref="A111:I111"/>
    <mergeCell ref="A112:I112"/>
    <mergeCell ref="A115:I115"/>
    <mergeCell ref="A103:I103"/>
    <mergeCell ref="A105:I105"/>
    <mergeCell ref="A106:I106"/>
    <mergeCell ref="A107:I107"/>
    <mergeCell ref="A108:I108"/>
    <mergeCell ref="A79:D79"/>
    <mergeCell ref="B80:D80"/>
    <mergeCell ref="A95:I95"/>
    <mergeCell ref="A97:A98"/>
    <mergeCell ref="A100:D100"/>
    <mergeCell ref="B74:D74"/>
    <mergeCell ref="B75:D75"/>
    <mergeCell ref="B76:D76"/>
    <mergeCell ref="C77:D77"/>
    <mergeCell ref="A78:D78"/>
    <mergeCell ref="A69:D69"/>
    <mergeCell ref="A70:D70"/>
    <mergeCell ref="B71:D71"/>
    <mergeCell ref="B72:D72"/>
    <mergeCell ref="A73:D73"/>
    <mergeCell ref="B64:D64"/>
    <mergeCell ref="A65:D65"/>
    <mergeCell ref="A66:D66"/>
    <mergeCell ref="B67:D67"/>
    <mergeCell ref="A68:D68"/>
    <mergeCell ref="A55:D55"/>
    <mergeCell ref="A56:D56"/>
    <mergeCell ref="B61:D61"/>
    <mergeCell ref="B62:D62"/>
    <mergeCell ref="B63:D63"/>
    <mergeCell ref="A41:I41"/>
    <mergeCell ref="A44:I44"/>
    <mergeCell ref="F48:G48"/>
    <mergeCell ref="I48:J48"/>
    <mergeCell ref="A51:D51"/>
    <mergeCell ref="A11:I11"/>
    <mergeCell ref="A12:I12"/>
    <mergeCell ref="A13:I13"/>
    <mergeCell ref="A14:I14"/>
    <mergeCell ref="A15:I15"/>
    <mergeCell ref="A18:I18"/>
    <mergeCell ref="A19:I19"/>
    <mergeCell ref="A20:I20"/>
    <mergeCell ref="A24:I24"/>
    <mergeCell ref="A25:I25"/>
    <mergeCell ref="A30:I30"/>
    <mergeCell ref="A31:I31"/>
    <mergeCell ref="A32:I32"/>
    <mergeCell ref="A35:I35"/>
    <mergeCell ref="A38:I3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f7022f0-7135-4745-88ac-b0711da4c21f" xsi:nil="true"/>
    <lcf76f155ced4ddcb4097134ff3c332f xmlns="aa2aacec-9352-4d97-80ca-94620611eeb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CA013944B7EE40A95B1C8C541A93BE" ma:contentTypeVersion="20" ma:contentTypeDescription="Create a new document." ma:contentTypeScope="" ma:versionID="3ec865edd615e6dfdb3d671dc6fdcd31">
  <xsd:schema xmlns:xsd="http://www.w3.org/2001/XMLSchema" xmlns:xs="http://www.w3.org/2001/XMLSchema" xmlns:p="http://schemas.microsoft.com/office/2006/metadata/properties" xmlns:ns2="ff7022f0-7135-4745-88ac-b0711da4c21f" xmlns:ns3="aa2aacec-9352-4d97-80ca-94620611eeb8" targetNamespace="http://schemas.microsoft.com/office/2006/metadata/properties" ma:root="true" ma:fieldsID="8b87d1715eb941b9d1967bc1430b3b0a" ns2:_="" ns3:_="">
    <xsd:import namespace="ff7022f0-7135-4745-88ac-b0711da4c21f"/>
    <xsd:import namespace="aa2aacec-9352-4d97-80ca-94620611eeb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7022f0-7135-4745-88ac-b0711da4c21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1512fa4-9542-47a2-a336-5f967e5143c7}" ma:internalName="TaxCatchAll" ma:showField="CatchAllData" ma:web="ff7022f0-7135-4745-88ac-b0711da4c2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2aacec-9352-4d97-80ca-94620611eeb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7df2a4b-b34d-4712-a22d-0b79bf142cd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 ds:uri="ff7022f0-7135-4745-88ac-b0711da4c21f"/>
    <ds:schemaRef ds:uri="aa2aacec-9352-4d97-80ca-94620611eeb8"/>
  </ds:schemaRefs>
</ds:datastoreItem>
</file>

<file path=customXml/itemProps2.xml><?xml version="1.0" encoding="utf-8"?>
<ds:datastoreItem xmlns:ds="http://schemas.openxmlformats.org/officeDocument/2006/customXml" ds:itemID="{5CB1A43B-8DFF-4EB4-8CEA-44EB55ADB9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7022f0-7135-4745-88ac-b0711da4c21f"/>
    <ds:schemaRef ds:uri="aa2aacec-9352-4d97-80ca-94620611ee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Metadata/LabelInfo.xml><?xml version="1.0" encoding="utf-8"?>
<clbl:labelList xmlns:clbl="http://schemas.microsoft.com/office/2020/mipLabelMetadata">
  <clbl:label id="{e2e3c89b-a592-4933-82ed-af6fd7503dd2}" enabled="0" method="" siteId="{e2e3c89b-a592-4933-82ed-af6fd7503dd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Jasminka Belačić</cp:lastModifiedBy>
  <cp:lastPrinted>2024-10-22T05:41:11Z</cp:lastPrinted>
  <dcterms:created xsi:type="dcterms:W3CDTF">2008-10-17T11:51:54Z</dcterms:created>
  <dcterms:modified xsi:type="dcterms:W3CDTF">2024-10-31T09:26:26Z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0x0101004FCA013944B7EE40A95B1C8C541A93BE</vt:lpwstr>
  </property>
  <property fmtid="{D5CDD505-2E9C-101B-9397-08002B2CF9AE}" pid="3" name="MediaServiceImageTags">
    <vt:lpwstr/>
  </property>
</Properties>
</file>